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codeName="ThisWorkbook" defaultThemeVersion="166925"/>
  <mc:AlternateContent xmlns:mc="http://schemas.openxmlformats.org/markup-compatibility/2006">
    <mc:Choice Requires="x15">
      <x15ac:absPath xmlns:x15ac="http://schemas.microsoft.com/office/spreadsheetml/2010/11/ac" url="C:\git\zuca_planning\src\others\"/>
    </mc:Choice>
  </mc:AlternateContent>
  <xr:revisionPtr revIDLastSave="0" documentId="13_ncr:1_{A6124FFB-8E44-477A-8A30-B66A9D5A419A}" xr6:coauthVersionLast="34" xr6:coauthVersionMax="34" xr10:uidLastSave="{00000000-0000-0000-0000-000000000000}"/>
  <bookViews>
    <workbookView xWindow="0" yWindow="0" windowWidth="28800" windowHeight="11625" firstSheet="1" activeTab="3" xr2:uid="{00000000-000D-0000-FFFF-FFFF00000000}"/>
  </bookViews>
  <sheets>
    <sheet name="Readme" sheetId="13" r:id="rId1"/>
    <sheet name="xczu2cg-sfvc784-1-e" sheetId="1" r:id="rId2"/>
    <sheet name="xczu5ev-sfvc784-1-e" sheetId="2" r:id="rId3"/>
    <sheet name="Interface" sheetId="8" r:id="rId4"/>
    <sheet name="Path" sheetId="12" state="hidden" r:id="rId5"/>
    <sheet name="combined" sheetId="6" r:id="rId6"/>
    <sheet name="verificare" sheetId="14" r:id="rId7"/>
    <sheet name="HyperLynx DQ69" sheetId="15" r:id="rId8"/>
  </sheets>
  <definedNames>
    <definedName name="DirPath">Path!$A$2</definedName>
    <definedName name="ExternalData_2" localSheetId="5" hidden="1">combined!$A$1:$N$532</definedName>
    <definedName name="FullPath" comment="Used in Power Query for relative paths">Path!$A$1</definedName>
  </definedNames>
  <calcPr calcId="179017"/>
</workbook>
</file>

<file path=xl/calcChain.xml><?xml version="1.0" encoding="utf-8"?>
<calcChain xmlns="http://schemas.openxmlformats.org/spreadsheetml/2006/main">
  <c r="G3" i="8" l="1"/>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99" i="8"/>
  <c r="G100" i="8"/>
  <c r="G101" i="8"/>
  <c r="G102" i="8"/>
  <c r="G103" i="8"/>
  <c r="G104" i="8"/>
  <c r="G105" i="8"/>
  <c r="G106" i="8"/>
  <c r="G107" i="8"/>
  <c r="G108" i="8"/>
  <c r="G109" i="8"/>
  <c r="G110" i="8"/>
  <c r="G111" i="8"/>
  <c r="G112" i="8"/>
  <c r="G113" i="8"/>
  <c r="G114" i="8"/>
  <c r="G115" i="8"/>
  <c r="G116" i="8"/>
  <c r="G117" i="8"/>
  <c r="G118" i="8"/>
  <c r="G119" i="8"/>
  <c r="G120" i="8"/>
  <c r="G121" i="8"/>
  <c r="G122" i="8"/>
  <c r="G123" i="8"/>
  <c r="G124" i="8"/>
  <c r="G125" i="8"/>
  <c r="G126" i="8"/>
  <c r="G127" i="8"/>
  <c r="G128" i="8"/>
  <c r="G129" i="8"/>
  <c r="G130" i="8"/>
  <c r="G131" i="8"/>
  <c r="G132" i="8"/>
  <c r="G133" i="8"/>
  <c r="G134" i="8"/>
  <c r="G135" i="8"/>
  <c r="G136" i="8"/>
  <c r="G137" i="8"/>
  <c r="G138" i="8"/>
  <c r="G139" i="8"/>
  <c r="G140" i="8"/>
  <c r="G141" i="8"/>
  <c r="G142" i="8"/>
  <c r="G143" i="8"/>
  <c r="G144" i="8"/>
  <c r="G145" i="8"/>
  <c r="G146" i="8"/>
  <c r="G147" i="8"/>
  <c r="G148" i="8"/>
  <c r="G149" i="8"/>
  <c r="G150" i="8"/>
  <c r="G151" i="8"/>
  <c r="G152" i="8"/>
  <c r="G153" i="8"/>
  <c r="G154" i="8"/>
  <c r="G155" i="8"/>
  <c r="G156" i="8"/>
  <c r="G157" i="8"/>
  <c r="G158" i="8"/>
  <c r="G159" i="8"/>
  <c r="G160" i="8"/>
  <c r="G161" i="8"/>
  <c r="G162" i="8"/>
  <c r="G163" i="8"/>
  <c r="G164" i="8"/>
  <c r="G165" i="8"/>
  <c r="G166" i="8"/>
  <c r="G167" i="8"/>
  <c r="G168" i="8"/>
  <c r="G169" i="8"/>
  <c r="G170" i="8"/>
  <c r="G171" i="8"/>
  <c r="G172" i="8"/>
  <c r="G173" i="8"/>
  <c r="G174" i="8"/>
  <c r="G175" i="8"/>
  <c r="G176" i="8"/>
  <c r="G177" i="8"/>
  <c r="G178" i="8"/>
  <c r="G179" i="8"/>
  <c r="G180" i="8"/>
  <c r="G181" i="8"/>
  <c r="G182" i="8"/>
  <c r="G183" i="8"/>
  <c r="G184" i="8"/>
  <c r="G185" i="8"/>
  <c r="G186" i="8"/>
  <c r="G187" i="8"/>
  <c r="G188" i="8"/>
  <c r="G189" i="8"/>
  <c r="G190" i="8"/>
  <c r="G191" i="8"/>
  <c r="G192" i="8"/>
  <c r="G193" i="8"/>
  <c r="G194" i="8"/>
  <c r="G195" i="8"/>
  <c r="G196" i="8"/>
  <c r="G197" i="8"/>
  <c r="G198" i="8"/>
  <c r="G199" i="8"/>
  <c r="G200" i="8"/>
  <c r="G201" i="8"/>
  <c r="G202" i="8"/>
  <c r="G203" i="8"/>
  <c r="G204" i="8"/>
  <c r="G205" i="8"/>
  <c r="G206" i="8"/>
  <c r="G207" i="8"/>
  <c r="G208" i="8"/>
  <c r="G209" i="8"/>
  <c r="G210" i="8"/>
  <c r="G211" i="8"/>
  <c r="G212" i="8"/>
  <c r="G213" i="8"/>
  <c r="G214" i="8"/>
  <c r="G215" i="8"/>
  <c r="G216" i="8"/>
  <c r="G217" i="8"/>
  <c r="G218" i="8"/>
  <c r="G219" i="8"/>
  <c r="G220" i="8"/>
  <c r="G221" i="8"/>
  <c r="G222" i="8"/>
  <c r="G223" i="8"/>
  <c r="G224" i="8"/>
  <c r="G227" i="8"/>
  <c r="G228" i="8"/>
  <c r="G229" i="8"/>
  <c r="G230" i="8"/>
  <c r="G231" i="8"/>
  <c r="G232" i="8"/>
  <c r="G235" i="8"/>
  <c r="G236" i="8"/>
  <c r="G237" i="8"/>
  <c r="G238" i="8"/>
  <c r="G239" i="8"/>
  <c r="G240" i="8"/>
  <c r="G241" i="8"/>
  <c r="G242" i="8"/>
  <c r="G243" i="8"/>
  <c r="G244" i="8"/>
  <c r="G245" i="8"/>
  <c r="G246" i="8"/>
  <c r="G247" i="8"/>
  <c r="G248" i="8"/>
  <c r="G249" i="8"/>
  <c r="G250" i="8"/>
  <c r="G251" i="8"/>
  <c r="G252" i="8"/>
  <c r="G253" i="8"/>
  <c r="G254" i="8"/>
  <c r="G255" i="8"/>
  <c r="G256" i="8"/>
  <c r="G257" i="8"/>
  <c r="G258" i="8"/>
  <c r="G259" i="8"/>
  <c r="G260" i="8"/>
  <c r="G261" i="8"/>
  <c r="G337" i="8"/>
  <c r="G262" i="8"/>
  <c r="G263" i="8"/>
  <c r="G264" i="8"/>
  <c r="G265" i="8"/>
  <c r="G266" i="8"/>
  <c r="G267" i="8"/>
  <c r="G268" i="8"/>
  <c r="G269" i="8"/>
  <c r="G270" i="8"/>
  <c r="G271" i="8"/>
  <c r="G272" i="8"/>
  <c r="G273" i="8"/>
  <c r="G274" i="8"/>
  <c r="G275" i="8"/>
  <c r="G276" i="8"/>
  <c r="G278" i="8"/>
  <c r="G279" i="8"/>
  <c r="G280" i="8"/>
  <c r="G281" i="8"/>
  <c r="G282" i="8"/>
  <c r="G283" i="8"/>
  <c r="G284" i="8"/>
  <c r="G285" i="8"/>
  <c r="G286" i="8"/>
  <c r="G287" i="8"/>
  <c r="G288" i="8"/>
  <c r="G289" i="8"/>
  <c r="G290" i="8"/>
  <c r="G291" i="8"/>
  <c r="G292" i="8"/>
  <c r="G293" i="8"/>
  <c r="G294" i="8"/>
  <c r="G295" i="8"/>
  <c r="G296" i="8"/>
  <c r="G297" i="8"/>
  <c r="G298" i="8"/>
  <c r="G299" i="8"/>
  <c r="G300" i="8"/>
  <c r="G301" i="8"/>
  <c r="G302" i="8"/>
  <c r="G303" i="8"/>
  <c r="G304" i="8"/>
  <c r="G305" i="8"/>
  <c r="G306" i="8"/>
  <c r="G307" i="8"/>
  <c r="G308" i="8"/>
  <c r="G309" i="8"/>
  <c r="G310" i="8"/>
  <c r="G311" i="8"/>
  <c r="G312" i="8"/>
  <c r="G313" i="8"/>
  <c r="G314" i="8"/>
  <c r="G315" i="8"/>
  <c r="G316" i="8"/>
  <c r="G317" i="8"/>
  <c r="G318" i="8"/>
  <c r="G319" i="8"/>
  <c r="G320" i="8"/>
  <c r="G321" i="8"/>
  <c r="G322" i="8"/>
  <c r="G323" i="8"/>
  <c r="G324" i="8"/>
  <c r="G325" i="8"/>
  <c r="G326" i="8"/>
  <c r="G327" i="8"/>
  <c r="G328" i="8"/>
  <c r="G329" i="8"/>
  <c r="G330" i="8"/>
  <c r="G331" i="8"/>
  <c r="G332" i="8"/>
  <c r="G333" i="8"/>
  <c r="G334" i="8"/>
  <c r="G335" i="8"/>
  <c r="G336" i="8"/>
  <c r="G338" i="8"/>
  <c r="G339" i="8"/>
  <c r="G340" i="8"/>
  <c r="G341" i="8"/>
  <c r="G342" i="8"/>
  <c r="G343" i="8"/>
  <c r="G344" i="8"/>
  <c r="G345" i="8"/>
  <c r="G346" i="8"/>
  <c r="G347" i="8"/>
  <c r="G348" i="8"/>
  <c r="G349" i="8"/>
  <c r="G350" i="8"/>
  <c r="G351" i="8"/>
  <c r="G352" i="8"/>
  <c r="G353" i="8"/>
  <c r="G354" i="8"/>
  <c r="G355" i="8"/>
  <c r="G356" i="8"/>
  <c r="G357" i="8"/>
  <c r="G358" i="8"/>
  <c r="G359" i="8"/>
  <c r="G360" i="8"/>
  <c r="G361" i="8"/>
  <c r="G362" i="8"/>
  <c r="G363" i="8"/>
  <c r="G364" i="8"/>
  <c r="G365" i="8"/>
  <c r="G366" i="8"/>
  <c r="G367" i="8"/>
  <c r="G368" i="8"/>
  <c r="G369" i="8"/>
  <c r="G370" i="8"/>
  <c r="G371" i="8"/>
  <c r="G372" i="8"/>
  <c r="G373" i="8"/>
  <c r="G374" i="8"/>
  <c r="G375" i="8"/>
  <c r="G376" i="8"/>
  <c r="G377" i="8"/>
  <c r="G378" i="8"/>
  <c r="G379" i="8"/>
  <c r="G380" i="8"/>
  <c r="G381" i="8"/>
  <c r="G382" i="8"/>
  <c r="G383" i="8"/>
  <c r="G384" i="8"/>
  <c r="G385" i="8"/>
  <c r="G386" i="8"/>
  <c r="G387" i="8"/>
  <c r="G388" i="8"/>
  <c r="G389" i="8"/>
  <c r="G390" i="8"/>
  <c r="G391" i="8"/>
  <c r="G392" i="8"/>
  <c r="G393" i="8"/>
  <c r="G394" i="8"/>
  <c r="G395" i="8"/>
  <c r="G396" i="8"/>
  <c r="G397" i="8"/>
  <c r="G398" i="8"/>
  <c r="G399" i="8"/>
  <c r="G400" i="8"/>
  <c r="G401" i="8"/>
  <c r="G402" i="8"/>
  <c r="G403" i="8"/>
  <c r="G404" i="8"/>
  <c r="G405" i="8"/>
  <c r="G406" i="8"/>
  <c r="G407" i="8"/>
  <c r="G408" i="8"/>
  <c r="G409" i="8"/>
  <c r="G410" i="8"/>
  <c r="G411" i="8"/>
  <c r="G412" i="8"/>
  <c r="G413" i="8"/>
  <c r="G414" i="8"/>
  <c r="G415" i="8"/>
  <c r="G416" i="8"/>
  <c r="G417" i="8"/>
  <c r="G418" i="8"/>
  <c r="G419" i="8"/>
  <c r="G420" i="8"/>
  <c r="G421" i="8"/>
  <c r="G422" i="8"/>
  <c r="G423" i="8"/>
  <c r="G424" i="8"/>
  <c r="G425" i="8"/>
  <c r="G426" i="8"/>
  <c r="G427" i="8"/>
  <c r="G428" i="8"/>
  <c r="G429" i="8"/>
  <c r="G430" i="8"/>
  <c r="G431" i="8"/>
  <c r="G432" i="8"/>
  <c r="G433" i="8"/>
  <c r="G434" i="8"/>
  <c r="G435" i="8"/>
  <c r="G436" i="8"/>
  <c r="G437" i="8"/>
  <c r="G438" i="8"/>
  <c r="G439" i="8"/>
  <c r="G440" i="8"/>
  <c r="G441" i="8"/>
  <c r="G442" i="8"/>
  <c r="G443" i="8"/>
  <c r="G444" i="8"/>
  <c r="G445" i="8"/>
  <c r="G446" i="8"/>
  <c r="G447" i="8"/>
  <c r="G448" i="8"/>
  <c r="G449" i="8"/>
  <c r="G233" i="8"/>
  <c r="G234" i="8"/>
  <c r="G450" i="8"/>
  <c r="G451" i="8"/>
  <c r="G452" i="8"/>
  <c r="G453" i="8"/>
  <c r="G454" i="8"/>
  <c r="G455" i="8"/>
  <c r="G456" i="8"/>
  <c r="G457" i="8"/>
  <c r="G458" i="8"/>
  <c r="G459" i="8"/>
  <c r="G460" i="8"/>
  <c r="G461" i="8"/>
  <c r="G462" i="8"/>
  <c r="G463" i="8"/>
  <c r="G464" i="8"/>
  <c r="G465" i="8"/>
  <c r="G466" i="8"/>
  <c r="G467" i="8"/>
  <c r="G468" i="8"/>
  <c r="G469" i="8"/>
  <c r="G470" i="8"/>
  <c r="G471" i="8"/>
  <c r="G472" i="8"/>
  <c r="G473" i="8"/>
  <c r="G474" i="8"/>
  <c r="G475" i="8"/>
  <c r="G476" i="8"/>
  <c r="G477" i="8"/>
  <c r="G478" i="8"/>
  <c r="G479" i="8"/>
  <c r="G225" i="8"/>
  <c r="G226" i="8"/>
  <c r="G480" i="8"/>
  <c r="G481" i="8"/>
  <c r="G482" i="8"/>
  <c r="G483" i="8"/>
  <c r="G484" i="8"/>
  <c r="G485" i="8"/>
  <c r="G486" i="8"/>
  <c r="G487" i="8"/>
  <c r="G488" i="8"/>
  <c r="G489" i="8"/>
  <c r="G490" i="8"/>
  <c r="G491" i="8"/>
  <c r="G492" i="8"/>
  <c r="G493" i="8"/>
  <c r="G494" i="8"/>
  <c r="G495" i="8"/>
  <c r="G277" i="8"/>
  <c r="G496" i="8"/>
  <c r="G497" i="8"/>
  <c r="G498" i="8"/>
  <c r="G499" i="8"/>
  <c r="G500" i="8"/>
  <c r="G501" i="8"/>
  <c r="G502" i="8"/>
  <c r="G503" i="8"/>
  <c r="G504" i="8"/>
  <c r="G505" i="8"/>
  <c r="G506" i="8"/>
  <c r="G507" i="8"/>
  <c r="G508" i="8"/>
  <c r="G509" i="8"/>
  <c r="G510" i="8"/>
  <c r="G511" i="8"/>
  <c r="G512" i="8"/>
  <c r="G513" i="8"/>
  <c r="G514" i="8"/>
  <c r="G515" i="8"/>
  <c r="G516" i="8"/>
  <c r="G517" i="8"/>
  <c r="G518" i="8"/>
  <c r="G519" i="8"/>
  <c r="G520" i="8"/>
  <c r="G521" i="8"/>
  <c r="G522" i="8"/>
  <c r="G523" i="8"/>
  <c r="G524" i="8"/>
  <c r="G525" i="8"/>
  <c r="G526" i="8"/>
  <c r="G527" i="8"/>
  <c r="G528" i="8"/>
  <c r="G529" i="8"/>
  <c r="G530" i="8"/>
  <c r="G2" i="8"/>
  <c r="I3" i="8" l="1"/>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98" i="8"/>
  <c r="I99" i="8"/>
  <c r="I100" i="8"/>
  <c r="I101" i="8"/>
  <c r="I102" i="8"/>
  <c r="I103" i="8"/>
  <c r="I104" i="8"/>
  <c r="I105" i="8"/>
  <c r="I106" i="8"/>
  <c r="I107" i="8"/>
  <c r="I108" i="8"/>
  <c r="I109" i="8"/>
  <c r="I110" i="8"/>
  <c r="I111" i="8"/>
  <c r="I112" i="8"/>
  <c r="I113" i="8"/>
  <c r="I114" i="8"/>
  <c r="I115" i="8"/>
  <c r="I116" i="8"/>
  <c r="I117" i="8"/>
  <c r="I118" i="8"/>
  <c r="I119" i="8"/>
  <c r="I120" i="8"/>
  <c r="I121" i="8"/>
  <c r="I122" i="8"/>
  <c r="I123" i="8"/>
  <c r="I124" i="8"/>
  <c r="I125" i="8"/>
  <c r="I126" i="8"/>
  <c r="I127" i="8"/>
  <c r="I128" i="8"/>
  <c r="I129" i="8"/>
  <c r="I130" i="8"/>
  <c r="I131" i="8"/>
  <c r="I132" i="8"/>
  <c r="I133" i="8"/>
  <c r="I134" i="8"/>
  <c r="I135" i="8"/>
  <c r="I136" i="8"/>
  <c r="I137" i="8"/>
  <c r="I138" i="8"/>
  <c r="I139" i="8"/>
  <c r="I140" i="8"/>
  <c r="I141" i="8"/>
  <c r="I142" i="8"/>
  <c r="I143" i="8"/>
  <c r="I144" i="8"/>
  <c r="I145" i="8"/>
  <c r="I146" i="8"/>
  <c r="I147" i="8"/>
  <c r="I148" i="8"/>
  <c r="I149" i="8"/>
  <c r="I150" i="8"/>
  <c r="I151" i="8"/>
  <c r="I152" i="8"/>
  <c r="I153" i="8"/>
  <c r="I154" i="8"/>
  <c r="I155" i="8"/>
  <c r="I156" i="8"/>
  <c r="I157" i="8"/>
  <c r="I158" i="8"/>
  <c r="I159" i="8"/>
  <c r="I160" i="8"/>
  <c r="I161" i="8"/>
  <c r="I162" i="8"/>
  <c r="I163" i="8"/>
  <c r="I164" i="8"/>
  <c r="I165" i="8"/>
  <c r="I166" i="8"/>
  <c r="I167" i="8"/>
  <c r="I168" i="8"/>
  <c r="I169" i="8"/>
  <c r="I170" i="8"/>
  <c r="I171" i="8"/>
  <c r="I172" i="8"/>
  <c r="I173" i="8"/>
  <c r="I174" i="8"/>
  <c r="I175" i="8"/>
  <c r="I176" i="8"/>
  <c r="I177" i="8"/>
  <c r="I178" i="8"/>
  <c r="I179" i="8"/>
  <c r="I180" i="8"/>
  <c r="I181" i="8"/>
  <c r="I182" i="8"/>
  <c r="I183" i="8"/>
  <c r="I184" i="8"/>
  <c r="I185" i="8"/>
  <c r="I186" i="8"/>
  <c r="I187" i="8"/>
  <c r="I188" i="8"/>
  <c r="I189" i="8"/>
  <c r="I190" i="8"/>
  <c r="I191" i="8"/>
  <c r="I192" i="8"/>
  <c r="I193" i="8"/>
  <c r="I194" i="8"/>
  <c r="I195" i="8"/>
  <c r="I196" i="8"/>
  <c r="I197" i="8"/>
  <c r="I198" i="8"/>
  <c r="I199" i="8"/>
  <c r="I200" i="8"/>
  <c r="I201" i="8"/>
  <c r="I202" i="8"/>
  <c r="I203" i="8"/>
  <c r="I204" i="8"/>
  <c r="I205" i="8"/>
  <c r="I206" i="8"/>
  <c r="I207" i="8"/>
  <c r="I208" i="8"/>
  <c r="I209" i="8"/>
  <c r="I210" i="8"/>
  <c r="I211" i="8"/>
  <c r="I212" i="8"/>
  <c r="I213" i="8"/>
  <c r="I214" i="8"/>
  <c r="I215" i="8"/>
  <c r="I216" i="8"/>
  <c r="I217" i="8"/>
  <c r="I218" i="8"/>
  <c r="I219" i="8"/>
  <c r="I220" i="8"/>
  <c r="I221" i="8"/>
  <c r="I222" i="8"/>
  <c r="I223" i="8"/>
  <c r="I224" i="8"/>
  <c r="I227" i="8"/>
  <c r="I228" i="8"/>
  <c r="I229" i="8"/>
  <c r="I230" i="8"/>
  <c r="I231" i="8"/>
  <c r="I232" i="8"/>
  <c r="I235" i="8"/>
  <c r="I236" i="8"/>
  <c r="I237" i="8"/>
  <c r="I238" i="8"/>
  <c r="I239" i="8"/>
  <c r="I240" i="8"/>
  <c r="I241" i="8"/>
  <c r="I242" i="8"/>
  <c r="I243" i="8"/>
  <c r="I244" i="8"/>
  <c r="I245" i="8"/>
  <c r="I246" i="8"/>
  <c r="I247" i="8"/>
  <c r="I248" i="8"/>
  <c r="I249" i="8"/>
  <c r="I250" i="8"/>
  <c r="I251" i="8"/>
  <c r="I252" i="8"/>
  <c r="I253" i="8"/>
  <c r="I254" i="8"/>
  <c r="I255" i="8"/>
  <c r="I256" i="8"/>
  <c r="I257" i="8"/>
  <c r="I258" i="8"/>
  <c r="I259" i="8"/>
  <c r="I260" i="8"/>
  <c r="I261" i="8"/>
  <c r="I337" i="8"/>
  <c r="I262" i="8"/>
  <c r="I263" i="8"/>
  <c r="I264" i="8"/>
  <c r="I265" i="8"/>
  <c r="I266" i="8"/>
  <c r="I267" i="8"/>
  <c r="I268" i="8"/>
  <c r="I269" i="8"/>
  <c r="I270" i="8"/>
  <c r="I271" i="8"/>
  <c r="I272" i="8"/>
  <c r="I273" i="8"/>
  <c r="I274" i="8"/>
  <c r="I275" i="8"/>
  <c r="I276" i="8"/>
  <c r="I278" i="8"/>
  <c r="I279" i="8"/>
  <c r="I280" i="8"/>
  <c r="I281" i="8"/>
  <c r="I282" i="8"/>
  <c r="I283" i="8"/>
  <c r="I284" i="8"/>
  <c r="I285" i="8"/>
  <c r="I286" i="8"/>
  <c r="I287" i="8"/>
  <c r="I288" i="8"/>
  <c r="I289" i="8"/>
  <c r="I290" i="8"/>
  <c r="I291" i="8"/>
  <c r="I292" i="8"/>
  <c r="I293" i="8"/>
  <c r="I294" i="8"/>
  <c r="I295" i="8"/>
  <c r="I296" i="8"/>
  <c r="I297" i="8"/>
  <c r="I298" i="8"/>
  <c r="I299" i="8"/>
  <c r="I300" i="8"/>
  <c r="I301" i="8"/>
  <c r="I302" i="8"/>
  <c r="I303" i="8"/>
  <c r="I304" i="8"/>
  <c r="I305" i="8"/>
  <c r="I306" i="8"/>
  <c r="I307" i="8"/>
  <c r="I308" i="8"/>
  <c r="I309" i="8"/>
  <c r="I310" i="8"/>
  <c r="I311" i="8"/>
  <c r="I312" i="8"/>
  <c r="I313" i="8"/>
  <c r="I314" i="8"/>
  <c r="I315" i="8"/>
  <c r="I316" i="8"/>
  <c r="I317" i="8"/>
  <c r="I318" i="8"/>
  <c r="I319" i="8"/>
  <c r="I320" i="8"/>
  <c r="I321" i="8"/>
  <c r="I322" i="8"/>
  <c r="I323" i="8"/>
  <c r="I324" i="8"/>
  <c r="I325" i="8"/>
  <c r="I326" i="8"/>
  <c r="I327" i="8"/>
  <c r="I328" i="8"/>
  <c r="I329" i="8"/>
  <c r="I330" i="8"/>
  <c r="I331" i="8"/>
  <c r="I332" i="8"/>
  <c r="I333" i="8"/>
  <c r="I334" i="8"/>
  <c r="I335" i="8"/>
  <c r="I336" i="8"/>
  <c r="I338" i="8"/>
  <c r="I339" i="8"/>
  <c r="I340" i="8"/>
  <c r="I341" i="8"/>
  <c r="I342" i="8"/>
  <c r="I343" i="8"/>
  <c r="I344" i="8"/>
  <c r="I345" i="8"/>
  <c r="I346" i="8"/>
  <c r="I347" i="8"/>
  <c r="I348" i="8"/>
  <c r="I349" i="8"/>
  <c r="I350" i="8"/>
  <c r="I351" i="8"/>
  <c r="I352" i="8"/>
  <c r="I353" i="8"/>
  <c r="I354" i="8"/>
  <c r="I355" i="8"/>
  <c r="I356" i="8"/>
  <c r="I357" i="8"/>
  <c r="I358" i="8"/>
  <c r="I359" i="8"/>
  <c r="I360" i="8"/>
  <c r="I361" i="8"/>
  <c r="I362" i="8"/>
  <c r="I363" i="8"/>
  <c r="I364" i="8"/>
  <c r="I365" i="8"/>
  <c r="I366" i="8"/>
  <c r="I367" i="8"/>
  <c r="I368" i="8"/>
  <c r="I369" i="8"/>
  <c r="I370" i="8"/>
  <c r="I371" i="8"/>
  <c r="I372" i="8"/>
  <c r="I373" i="8"/>
  <c r="I374" i="8"/>
  <c r="I375" i="8"/>
  <c r="I376" i="8"/>
  <c r="I377" i="8"/>
  <c r="I378" i="8"/>
  <c r="I379" i="8"/>
  <c r="I380" i="8"/>
  <c r="I381" i="8"/>
  <c r="I382" i="8"/>
  <c r="I383" i="8"/>
  <c r="I384" i="8"/>
  <c r="I385" i="8"/>
  <c r="I386" i="8"/>
  <c r="I387" i="8"/>
  <c r="I388" i="8"/>
  <c r="I389" i="8"/>
  <c r="I390" i="8"/>
  <c r="I391" i="8"/>
  <c r="I392" i="8"/>
  <c r="I393" i="8"/>
  <c r="I394" i="8"/>
  <c r="I395" i="8"/>
  <c r="I396" i="8"/>
  <c r="I397" i="8"/>
  <c r="I398" i="8"/>
  <c r="I399" i="8"/>
  <c r="I400" i="8"/>
  <c r="I401" i="8"/>
  <c r="I402" i="8"/>
  <c r="I403" i="8"/>
  <c r="I404" i="8"/>
  <c r="I405" i="8"/>
  <c r="I406" i="8"/>
  <c r="I407" i="8"/>
  <c r="I408" i="8"/>
  <c r="I409" i="8"/>
  <c r="I410" i="8"/>
  <c r="I411" i="8"/>
  <c r="I412" i="8"/>
  <c r="I413" i="8"/>
  <c r="I414" i="8"/>
  <c r="I415" i="8"/>
  <c r="I416" i="8"/>
  <c r="I417" i="8"/>
  <c r="I418" i="8"/>
  <c r="I419" i="8"/>
  <c r="I420" i="8"/>
  <c r="I421" i="8"/>
  <c r="I422" i="8"/>
  <c r="I423" i="8"/>
  <c r="I424" i="8"/>
  <c r="I425" i="8"/>
  <c r="I426" i="8"/>
  <c r="I427" i="8"/>
  <c r="I428" i="8"/>
  <c r="I429" i="8"/>
  <c r="I430" i="8"/>
  <c r="I431" i="8"/>
  <c r="I432" i="8"/>
  <c r="I433" i="8"/>
  <c r="I434" i="8"/>
  <c r="I435" i="8"/>
  <c r="I436" i="8"/>
  <c r="I437" i="8"/>
  <c r="I438" i="8"/>
  <c r="I439" i="8"/>
  <c r="I440" i="8"/>
  <c r="I441" i="8"/>
  <c r="I442" i="8"/>
  <c r="I443" i="8"/>
  <c r="I444" i="8"/>
  <c r="I445" i="8"/>
  <c r="I446" i="8"/>
  <c r="I447" i="8"/>
  <c r="I448" i="8"/>
  <c r="I449" i="8"/>
  <c r="I233" i="8"/>
  <c r="I234" i="8"/>
  <c r="I450" i="8"/>
  <c r="I451" i="8"/>
  <c r="I452" i="8"/>
  <c r="I453" i="8"/>
  <c r="I454" i="8"/>
  <c r="I455" i="8"/>
  <c r="I456" i="8"/>
  <c r="I457" i="8"/>
  <c r="I458" i="8"/>
  <c r="I459" i="8"/>
  <c r="I460" i="8"/>
  <c r="I461" i="8"/>
  <c r="I462" i="8"/>
  <c r="I463" i="8"/>
  <c r="I464" i="8"/>
  <c r="I465" i="8"/>
  <c r="I466" i="8"/>
  <c r="I467" i="8"/>
  <c r="I468" i="8"/>
  <c r="I469" i="8"/>
  <c r="I470" i="8"/>
  <c r="I471" i="8"/>
  <c r="I472" i="8"/>
  <c r="I473" i="8"/>
  <c r="I474" i="8"/>
  <c r="I475" i="8"/>
  <c r="I476" i="8"/>
  <c r="I477" i="8"/>
  <c r="I478" i="8"/>
  <c r="I479" i="8"/>
  <c r="I225" i="8"/>
  <c r="I226" i="8"/>
  <c r="I480" i="8"/>
  <c r="I481" i="8"/>
  <c r="I482" i="8"/>
  <c r="I483" i="8"/>
  <c r="I484" i="8"/>
  <c r="I485" i="8"/>
  <c r="I486" i="8"/>
  <c r="I487" i="8"/>
  <c r="I488" i="8"/>
  <c r="I489" i="8"/>
  <c r="I490" i="8"/>
  <c r="I491" i="8"/>
  <c r="I492" i="8"/>
  <c r="I493" i="8"/>
  <c r="I494" i="8"/>
  <c r="I495" i="8"/>
  <c r="I277" i="8"/>
  <c r="I496" i="8"/>
  <c r="I497" i="8"/>
  <c r="I498" i="8"/>
  <c r="I499" i="8"/>
  <c r="I500" i="8"/>
  <c r="I501" i="8"/>
  <c r="I502" i="8"/>
  <c r="I503" i="8"/>
  <c r="I504" i="8"/>
  <c r="I505" i="8"/>
  <c r="I506" i="8"/>
  <c r="I507" i="8"/>
  <c r="I508" i="8"/>
  <c r="I509" i="8"/>
  <c r="I510" i="8"/>
  <c r="I511" i="8"/>
  <c r="I512" i="8"/>
  <c r="I513" i="8"/>
  <c r="I514" i="8"/>
  <c r="I515" i="8"/>
  <c r="I516" i="8"/>
  <c r="I517" i="8"/>
  <c r="I518" i="8"/>
  <c r="I519" i="8"/>
  <c r="I520" i="8"/>
  <c r="I521" i="8"/>
  <c r="I522" i="8"/>
  <c r="I523" i="8"/>
  <c r="I524" i="8"/>
  <c r="I525" i="8"/>
  <c r="I526" i="8"/>
  <c r="I527" i="8"/>
  <c r="I528" i="8"/>
  <c r="I529" i="8"/>
  <c r="I530" i="8"/>
  <c r="I2" i="8"/>
  <c r="H240" i="8"/>
  <c r="H241" i="8"/>
  <c r="H242" i="8"/>
  <c r="H243" i="8"/>
  <c r="H244" i="8"/>
  <c r="H245" i="8"/>
  <c r="H246" i="8"/>
  <c r="H247" i="8"/>
  <c r="H248" i="8"/>
  <c r="H249" i="8"/>
  <c r="H250" i="8"/>
  <c r="H239" i="8"/>
  <c r="J14" i="14" l="1"/>
  <c r="J13" i="14"/>
  <c r="E13" i="14"/>
  <c r="G13" i="14" s="1"/>
  <c r="F13" i="14"/>
  <c r="K13" i="14"/>
  <c r="E14" i="14"/>
  <c r="F14" i="14"/>
  <c r="G14" i="14" s="1"/>
  <c r="K14" i="14"/>
  <c r="E12" i="14"/>
  <c r="G12" i="14" s="1"/>
  <c r="F12" i="14"/>
  <c r="K12" i="14"/>
  <c r="J10" i="14"/>
  <c r="J9" i="14"/>
  <c r="J8" i="14"/>
  <c r="E9" i="14"/>
  <c r="G9" i="14" s="1"/>
  <c r="H9" i="14" s="1"/>
  <c r="F9" i="14"/>
  <c r="K9" i="14"/>
  <c r="K3" i="14"/>
  <c r="K4" i="14"/>
  <c r="K5" i="14"/>
  <c r="K6" i="14"/>
  <c r="K7" i="14"/>
  <c r="K8" i="14"/>
  <c r="K10" i="14"/>
  <c r="K11" i="14"/>
  <c r="K2" i="14"/>
  <c r="G6" i="14"/>
  <c r="G11" i="14"/>
  <c r="E3" i="14"/>
  <c r="G3" i="14" s="1"/>
  <c r="E4" i="14"/>
  <c r="G4" i="14" s="1"/>
  <c r="E5" i="14"/>
  <c r="G5" i="14" s="1"/>
  <c r="E6" i="14"/>
  <c r="E7" i="14"/>
  <c r="G7" i="14" s="1"/>
  <c r="E8" i="14"/>
  <c r="G8" i="14" s="1"/>
  <c r="E10" i="14"/>
  <c r="G10" i="14" s="1"/>
  <c r="E11" i="14"/>
  <c r="E2" i="14"/>
  <c r="G2" i="14" s="1"/>
  <c r="F11" i="14"/>
  <c r="F2" i="14"/>
  <c r="F4" i="14"/>
  <c r="F5" i="14"/>
  <c r="F6" i="14"/>
  <c r="F7" i="14"/>
  <c r="F8" i="14"/>
  <c r="F10" i="14"/>
  <c r="F3" i="14"/>
  <c r="E4" i="15"/>
  <c r="F4" i="15" s="1"/>
  <c r="E5" i="15"/>
  <c r="F5" i="15" s="1"/>
  <c r="E6" i="15"/>
  <c r="F6" i="15" s="1"/>
  <c r="E7" i="15"/>
  <c r="F7" i="15"/>
  <c r="E8" i="15"/>
  <c r="F8" i="15" s="1"/>
  <c r="E9" i="15"/>
  <c r="F9" i="15"/>
  <c r="E10" i="15"/>
  <c r="F10" i="15" s="1"/>
  <c r="E11" i="15"/>
  <c r="F11" i="15"/>
  <c r="E12" i="15"/>
  <c r="F12" i="15" s="1"/>
  <c r="E13" i="15"/>
  <c r="F13" i="15"/>
  <c r="E14" i="15"/>
  <c r="F14" i="15" s="1"/>
  <c r="E15" i="15"/>
  <c r="F15" i="15"/>
  <c r="E16" i="15"/>
  <c r="F16" i="15" s="1"/>
  <c r="E17" i="15"/>
  <c r="F17" i="15"/>
  <c r="C18" i="15"/>
  <c r="D18" i="15"/>
  <c r="F20" i="15"/>
  <c r="I20" i="15"/>
  <c r="H14" i="14" l="1"/>
  <c r="H13" i="14"/>
  <c r="H12" i="14"/>
  <c r="J12" i="14"/>
  <c r="I18" i="15"/>
  <c r="J19" i="15"/>
  <c r="E18" i="15"/>
  <c r="F18" i="15" s="1"/>
  <c r="J4" i="14"/>
  <c r="H4" i="14"/>
  <c r="J6" i="14"/>
  <c r="J2" i="14"/>
  <c r="J5" i="14"/>
  <c r="H5" i="14"/>
  <c r="H7" i="14"/>
  <c r="J3" i="14"/>
  <c r="H6" i="14"/>
  <c r="H11" i="14"/>
  <c r="J11" i="14"/>
  <c r="H2" i="14"/>
  <c r="O333" i="6"/>
  <c r="O275" i="6"/>
  <c r="O276" i="6"/>
  <c r="O334" i="6"/>
  <c r="Q334" i="6" s="1"/>
  <c r="R334" i="6" s="1"/>
  <c r="O277" i="6"/>
  <c r="O278" i="6"/>
  <c r="O335" i="6"/>
  <c r="Q335" i="6" s="1"/>
  <c r="R335" i="6" s="1"/>
  <c r="O279" i="6"/>
  <c r="Q279" i="6" s="1"/>
  <c r="R279" i="6" s="1"/>
  <c r="O280" i="6"/>
  <c r="O336" i="6"/>
  <c r="O281" i="6"/>
  <c r="O282" i="6"/>
  <c r="Q282" i="6" s="1"/>
  <c r="R282" i="6" s="1"/>
  <c r="O337" i="6"/>
  <c r="O283" i="6"/>
  <c r="O284" i="6"/>
  <c r="Q284" i="6" s="1"/>
  <c r="R284" i="6" s="1"/>
  <c r="O338" i="6"/>
  <c r="Q338" i="6" s="1"/>
  <c r="R338" i="6" s="1"/>
  <c r="O285" i="6"/>
  <c r="O286" i="6"/>
  <c r="O339" i="6"/>
  <c r="Q339" i="6" s="1"/>
  <c r="R339" i="6" s="1"/>
  <c r="O340" i="6"/>
  <c r="Q340" i="6" s="1"/>
  <c r="R340" i="6" s="1"/>
  <c r="O341" i="6"/>
  <c r="O342" i="6"/>
  <c r="O343" i="6"/>
  <c r="Q343" i="6" s="1"/>
  <c r="R343" i="6" s="1"/>
  <c r="O344" i="6"/>
  <c r="Q344" i="6" s="1"/>
  <c r="R344" i="6" s="1"/>
  <c r="O345" i="6"/>
  <c r="O346" i="6"/>
  <c r="O347" i="6"/>
  <c r="Q347" i="6" s="1"/>
  <c r="R347" i="6" s="1"/>
  <c r="O348" i="6"/>
  <c r="Q348" i="6" s="1"/>
  <c r="R348" i="6" s="1"/>
  <c r="O349" i="6"/>
  <c r="O350" i="6"/>
  <c r="O351" i="6"/>
  <c r="Q351" i="6" s="1"/>
  <c r="R351" i="6" s="1"/>
  <c r="O352" i="6"/>
  <c r="Q352" i="6" s="1"/>
  <c r="R352" i="6" s="1"/>
  <c r="O353" i="6"/>
  <c r="O354" i="6"/>
  <c r="O355" i="6"/>
  <c r="O356" i="6"/>
  <c r="Q356" i="6" s="1"/>
  <c r="R356" i="6" s="1"/>
  <c r="O357" i="6"/>
  <c r="O358" i="6"/>
  <c r="O359" i="6"/>
  <c r="Q359" i="6" s="1"/>
  <c r="R359" i="6" s="1"/>
  <c r="O360" i="6"/>
  <c r="Q360" i="6" s="1"/>
  <c r="R360" i="6" s="1"/>
  <c r="O361" i="6"/>
  <c r="O362" i="6"/>
  <c r="O363" i="6"/>
  <c r="O364" i="6"/>
  <c r="Q364" i="6" s="1"/>
  <c r="R364" i="6" s="1"/>
  <c r="O365" i="6"/>
  <c r="O366" i="6"/>
  <c r="O367" i="6"/>
  <c r="Q367" i="6" s="1"/>
  <c r="O368" i="6"/>
  <c r="Q368" i="6" s="1"/>
  <c r="R368" i="6" s="1"/>
  <c r="O369" i="6"/>
  <c r="O370" i="6"/>
  <c r="O371" i="6"/>
  <c r="Q371" i="6" s="1"/>
  <c r="R371" i="6" s="1"/>
  <c r="O372" i="6"/>
  <c r="Q372" i="6" s="1"/>
  <c r="R372" i="6" s="1"/>
  <c r="O373" i="6"/>
  <c r="O374" i="6"/>
  <c r="O375" i="6"/>
  <c r="Q375" i="6" s="1"/>
  <c r="R375" i="6" s="1"/>
  <c r="O376" i="6"/>
  <c r="Q376" i="6" s="1"/>
  <c r="R376" i="6" s="1"/>
  <c r="O377" i="6"/>
  <c r="O378" i="6"/>
  <c r="O379" i="6"/>
  <c r="Q379" i="6" s="1"/>
  <c r="R379" i="6" s="1"/>
  <c r="O380" i="6"/>
  <c r="Q380" i="6" s="1"/>
  <c r="R380" i="6" s="1"/>
  <c r="O381" i="6"/>
  <c r="O382" i="6"/>
  <c r="O383" i="6"/>
  <c r="Q383" i="6" s="1"/>
  <c r="R383" i="6" s="1"/>
  <c r="O384" i="6"/>
  <c r="Q384" i="6" s="1"/>
  <c r="R384" i="6" s="1"/>
  <c r="O385" i="6"/>
  <c r="O386" i="6"/>
  <c r="O387" i="6"/>
  <c r="O388" i="6"/>
  <c r="Q388" i="6" s="1"/>
  <c r="R388" i="6" s="1"/>
  <c r="O389" i="6"/>
  <c r="O390" i="6"/>
  <c r="O391" i="6"/>
  <c r="Q391" i="6" s="1"/>
  <c r="R391" i="6" s="1"/>
  <c r="O392" i="6"/>
  <c r="Q392" i="6" s="1"/>
  <c r="R392" i="6" s="1"/>
  <c r="O393" i="6"/>
  <c r="O394" i="6"/>
  <c r="O395" i="6"/>
  <c r="O396" i="6"/>
  <c r="Q396" i="6" s="1"/>
  <c r="R396" i="6" s="1"/>
  <c r="O397" i="6"/>
  <c r="O398" i="6"/>
  <c r="O399" i="6"/>
  <c r="Q399" i="6" s="1"/>
  <c r="O400" i="6"/>
  <c r="Q400" i="6" s="1"/>
  <c r="R400" i="6" s="1"/>
  <c r="O401" i="6"/>
  <c r="O402" i="6"/>
  <c r="O403" i="6"/>
  <c r="Q403" i="6" s="1"/>
  <c r="R403" i="6" s="1"/>
  <c r="O404" i="6"/>
  <c r="Q404" i="6" s="1"/>
  <c r="R404" i="6" s="1"/>
  <c r="O405" i="6"/>
  <c r="O406" i="6"/>
  <c r="O407" i="6"/>
  <c r="Q407" i="6" s="1"/>
  <c r="R407" i="6" s="1"/>
  <c r="O408" i="6"/>
  <c r="Q408" i="6" s="1"/>
  <c r="R408" i="6" s="1"/>
  <c r="O409" i="6"/>
  <c r="O410" i="6"/>
  <c r="O411" i="6"/>
  <c r="Q411" i="6" s="1"/>
  <c r="O412" i="6"/>
  <c r="Q412" i="6" s="1"/>
  <c r="R412" i="6" s="1"/>
  <c r="O413" i="6"/>
  <c r="O414" i="6"/>
  <c r="O415" i="6"/>
  <c r="Q415" i="6" s="1"/>
  <c r="O416" i="6"/>
  <c r="Q416" i="6" s="1"/>
  <c r="R416" i="6" s="1"/>
  <c r="O417" i="6"/>
  <c r="O418" i="6"/>
  <c r="O419" i="6"/>
  <c r="O420" i="6"/>
  <c r="Q420" i="6" s="1"/>
  <c r="R420" i="6" s="1"/>
  <c r="O185" i="6"/>
  <c r="O186" i="6"/>
  <c r="O187" i="6"/>
  <c r="Q187" i="6" s="1"/>
  <c r="R187" i="6" s="1"/>
  <c r="S187" i="6" s="1"/>
  <c r="T187" i="6" s="1"/>
  <c r="O188" i="6"/>
  <c r="Q188" i="6" s="1"/>
  <c r="R188" i="6" s="1"/>
  <c r="O189" i="6"/>
  <c r="O190" i="6"/>
  <c r="O287" i="6"/>
  <c r="O288" i="6"/>
  <c r="Q288" i="6" s="1"/>
  <c r="R288" i="6" s="1"/>
  <c r="O191" i="6"/>
  <c r="O192" i="6"/>
  <c r="O193" i="6"/>
  <c r="Q193" i="6" s="1"/>
  <c r="O194" i="6"/>
  <c r="Q194" i="6" s="1"/>
  <c r="R194" i="6" s="1"/>
  <c r="O289" i="6"/>
  <c r="O290" i="6"/>
  <c r="O195" i="6"/>
  <c r="Q195" i="6" s="1"/>
  <c r="R195" i="6" s="1"/>
  <c r="S195" i="6" s="1"/>
  <c r="T195" i="6" s="1"/>
  <c r="O196" i="6"/>
  <c r="Q196" i="6" s="1"/>
  <c r="R196" i="6" s="1"/>
  <c r="O197" i="6"/>
  <c r="O198" i="6"/>
  <c r="O199" i="6"/>
  <c r="Q199" i="6" s="1"/>
  <c r="R199" i="6" s="1"/>
  <c r="O200" i="6"/>
  <c r="Q200" i="6" s="1"/>
  <c r="R200" i="6" s="1"/>
  <c r="O201" i="6"/>
  <c r="O202" i="6"/>
  <c r="O291" i="6"/>
  <c r="Q291" i="6" s="1"/>
  <c r="R291" i="6" s="1"/>
  <c r="O292" i="6"/>
  <c r="Q292" i="6" s="1"/>
  <c r="R292" i="6" s="1"/>
  <c r="O304" i="6"/>
  <c r="O293" i="6"/>
  <c r="O203" i="6"/>
  <c r="Q203" i="6" s="1"/>
  <c r="R203" i="6" s="1"/>
  <c r="O204" i="6"/>
  <c r="Q204" i="6" s="1"/>
  <c r="R204" i="6" s="1"/>
  <c r="O205" i="6"/>
  <c r="O206" i="6"/>
  <c r="O207" i="6"/>
  <c r="O218" i="6"/>
  <c r="Q218" i="6" s="1"/>
  <c r="R218" i="6" s="1"/>
  <c r="S186" i="6" s="1"/>
  <c r="O208" i="6"/>
  <c r="O209" i="6"/>
  <c r="O294" i="6"/>
  <c r="Q294" i="6" s="1"/>
  <c r="R294" i="6" s="1"/>
  <c r="O295" i="6"/>
  <c r="Q295" i="6" s="1"/>
  <c r="R295" i="6" s="1"/>
  <c r="O210" i="6"/>
  <c r="O211" i="6"/>
  <c r="O212" i="6"/>
  <c r="O213" i="6"/>
  <c r="Q213" i="6" s="1"/>
  <c r="R213" i="6" s="1"/>
  <c r="O296" i="6"/>
  <c r="O297" i="6"/>
  <c r="O298" i="6"/>
  <c r="Q298" i="6" s="1"/>
  <c r="O299" i="6"/>
  <c r="Q299" i="6" s="1"/>
  <c r="R299" i="6" s="1"/>
  <c r="O214" i="6"/>
  <c r="O215" i="6"/>
  <c r="O216" i="6"/>
  <c r="Q216" i="6" s="1"/>
  <c r="R216" i="6" s="1"/>
  <c r="S216" i="6" s="1"/>
  <c r="T216" i="6" s="1"/>
  <c r="O217" i="6"/>
  <c r="Q217" i="6" s="1"/>
  <c r="R217" i="6" s="1"/>
  <c r="S217" i="6" s="1"/>
  <c r="T217" i="6" s="1"/>
  <c r="U217" i="6" s="1"/>
  <c r="O421" i="6"/>
  <c r="O422" i="6"/>
  <c r="O423" i="6"/>
  <c r="Q423" i="6" s="1"/>
  <c r="O424" i="6"/>
  <c r="Q424" i="6" s="1"/>
  <c r="R424" i="6" s="1"/>
  <c r="O425" i="6"/>
  <c r="O426" i="6"/>
  <c r="O300" i="6"/>
  <c r="Q300" i="6" s="1"/>
  <c r="R300" i="6" s="1"/>
  <c r="O301" i="6"/>
  <c r="Q301" i="6" s="1"/>
  <c r="R301" i="6" s="1"/>
  <c r="O302" i="6"/>
  <c r="O303" i="6"/>
  <c r="O151" i="6"/>
  <c r="Q151" i="6" s="1"/>
  <c r="R151" i="6" s="1"/>
  <c r="S151" i="6" s="1"/>
  <c r="T151" i="6" s="1"/>
  <c r="O152" i="6"/>
  <c r="Q152" i="6" s="1"/>
  <c r="R152" i="6" s="1"/>
  <c r="S152" i="6" s="1"/>
  <c r="O153" i="6"/>
  <c r="O154" i="6"/>
  <c r="O155" i="6"/>
  <c r="O156" i="6"/>
  <c r="Q156" i="6" s="1"/>
  <c r="R156" i="6" s="1"/>
  <c r="O157" i="6"/>
  <c r="O158" i="6"/>
  <c r="O159" i="6"/>
  <c r="Q159" i="6" s="1"/>
  <c r="R159" i="6" s="1"/>
  <c r="S159" i="6" s="1"/>
  <c r="O160" i="6"/>
  <c r="Q160" i="6" s="1"/>
  <c r="R160" i="6" s="1"/>
  <c r="O161" i="6"/>
  <c r="O162" i="6"/>
  <c r="O427" i="6"/>
  <c r="O428" i="6"/>
  <c r="Q428" i="6" s="1"/>
  <c r="R428" i="6" s="1"/>
  <c r="O163" i="6"/>
  <c r="O164" i="6"/>
  <c r="O429" i="6"/>
  <c r="Q429" i="6" s="1"/>
  <c r="R429" i="6" s="1"/>
  <c r="O430" i="6"/>
  <c r="Q430" i="6" s="1"/>
  <c r="R430" i="6" s="1"/>
  <c r="O165" i="6"/>
  <c r="O184" i="6"/>
  <c r="O431" i="6"/>
  <c r="Q431" i="6" s="1"/>
  <c r="R431" i="6" s="1"/>
  <c r="O432" i="6"/>
  <c r="Q432" i="6" s="1"/>
  <c r="R432" i="6" s="1"/>
  <c r="O166" i="6"/>
  <c r="O167" i="6"/>
  <c r="O168" i="6"/>
  <c r="Q168" i="6" s="1"/>
  <c r="R168" i="6" s="1"/>
  <c r="O169" i="6"/>
  <c r="Q169" i="6" s="1"/>
  <c r="R169" i="6" s="1"/>
  <c r="O170" i="6"/>
  <c r="O171" i="6"/>
  <c r="O172" i="6"/>
  <c r="Q172" i="6" s="1"/>
  <c r="R172" i="6" s="1"/>
  <c r="S172" i="6" s="1"/>
  <c r="T172" i="6" s="1"/>
  <c r="U172" i="6" s="1"/>
  <c r="V172" i="6" s="1"/>
  <c r="O173" i="6"/>
  <c r="Q173" i="6" s="1"/>
  <c r="R173" i="6" s="1"/>
  <c r="O174" i="6"/>
  <c r="O175" i="6"/>
  <c r="O176" i="6"/>
  <c r="Q176" i="6" s="1"/>
  <c r="O177" i="6"/>
  <c r="Q177" i="6" s="1"/>
  <c r="R177" i="6" s="1"/>
  <c r="O178" i="6"/>
  <c r="O179" i="6"/>
  <c r="O180" i="6"/>
  <c r="O181" i="6"/>
  <c r="Q181" i="6" s="1"/>
  <c r="R181" i="6" s="1"/>
  <c r="O182" i="6"/>
  <c r="O183" i="6"/>
  <c r="O433" i="6"/>
  <c r="Q433" i="6" s="1"/>
  <c r="R433" i="6" s="1"/>
  <c r="O434" i="6"/>
  <c r="Q434" i="6" s="1"/>
  <c r="R434" i="6" s="1"/>
  <c r="O435" i="6"/>
  <c r="O436" i="6"/>
  <c r="O437" i="6"/>
  <c r="O438" i="6"/>
  <c r="Q438" i="6" s="1"/>
  <c r="R438" i="6" s="1"/>
  <c r="O235" i="6"/>
  <c r="O240" i="6"/>
  <c r="O236" i="6"/>
  <c r="Q236" i="6" s="1"/>
  <c r="R236" i="6" s="1"/>
  <c r="O237" i="6"/>
  <c r="Q237" i="6" s="1"/>
  <c r="R237" i="6" s="1"/>
  <c r="O238" i="6"/>
  <c r="O239" i="6"/>
  <c r="O439" i="6"/>
  <c r="Q439" i="6" s="1"/>
  <c r="R439" i="6" s="1"/>
  <c r="O440" i="6"/>
  <c r="Q440" i="6" s="1"/>
  <c r="R440" i="6" s="1"/>
  <c r="O441" i="6"/>
  <c r="O442" i="6"/>
  <c r="O443" i="6"/>
  <c r="Q443" i="6" s="1"/>
  <c r="R443" i="6" s="1"/>
  <c r="O444" i="6"/>
  <c r="Q444" i="6" s="1"/>
  <c r="R444" i="6" s="1"/>
  <c r="O445" i="6"/>
  <c r="O446" i="6"/>
  <c r="O447" i="6"/>
  <c r="Q447" i="6" s="1"/>
  <c r="R447" i="6" s="1"/>
  <c r="O448" i="6"/>
  <c r="Q448" i="6" s="1"/>
  <c r="R448" i="6" s="1"/>
  <c r="O449" i="6"/>
  <c r="O450" i="6"/>
  <c r="O451" i="6"/>
  <c r="Q451" i="6" s="1"/>
  <c r="R451" i="6" s="1"/>
  <c r="O452" i="6"/>
  <c r="Q452" i="6" s="1"/>
  <c r="R452" i="6" s="1"/>
  <c r="O453" i="6"/>
  <c r="O454" i="6"/>
  <c r="O455" i="6"/>
  <c r="O456" i="6"/>
  <c r="Q456" i="6" s="1"/>
  <c r="R456" i="6" s="1"/>
  <c r="O457" i="6"/>
  <c r="O458" i="6"/>
  <c r="O459" i="6"/>
  <c r="Q459" i="6" s="1"/>
  <c r="R459" i="6" s="1"/>
  <c r="O460" i="6"/>
  <c r="Q460" i="6" s="1"/>
  <c r="R460" i="6" s="1"/>
  <c r="O461" i="6"/>
  <c r="O462" i="6"/>
  <c r="O463" i="6"/>
  <c r="O464" i="6"/>
  <c r="Q464" i="6" s="1"/>
  <c r="R464" i="6" s="1"/>
  <c r="O465" i="6"/>
  <c r="O466" i="6"/>
  <c r="O467" i="6"/>
  <c r="Q467" i="6" s="1"/>
  <c r="R467" i="6" s="1"/>
  <c r="O468" i="6"/>
  <c r="Q468" i="6" s="1"/>
  <c r="R468" i="6" s="1"/>
  <c r="O241" i="6"/>
  <c r="O246" i="6"/>
  <c r="O242" i="6"/>
  <c r="Q242" i="6" s="1"/>
  <c r="R242" i="6" s="1"/>
  <c r="S242" i="6" s="1"/>
  <c r="T242" i="6" s="1"/>
  <c r="U242" i="6" s="1"/>
  <c r="O243" i="6"/>
  <c r="Q243" i="6" s="1"/>
  <c r="R243" i="6" s="1"/>
  <c r="O244" i="6"/>
  <c r="O245" i="6"/>
  <c r="O469" i="6"/>
  <c r="Q469" i="6" s="1"/>
  <c r="O470" i="6"/>
  <c r="Q470" i="6" s="1"/>
  <c r="R470" i="6" s="1"/>
  <c r="O471" i="6"/>
  <c r="O472" i="6"/>
  <c r="O473" i="6"/>
  <c r="Q473" i="6" s="1"/>
  <c r="R473" i="6" s="1"/>
  <c r="O474" i="6"/>
  <c r="Q474" i="6" s="1"/>
  <c r="R474" i="6" s="1"/>
  <c r="O475" i="6"/>
  <c r="O219" i="6"/>
  <c r="O220" i="6"/>
  <c r="Q220" i="6" s="1"/>
  <c r="R220" i="6" s="1"/>
  <c r="O476" i="6"/>
  <c r="Q476" i="6" s="1"/>
  <c r="R476" i="6" s="1"/>
  <c r="O225" i="6"/>
  <c r="O226" i="6"/>
  <c r="O477" i="6"/>
  <c r="O478" i="6"/>
  <c r="Q478" i="6" s="1"/>
  <c r="R478" i="6" s="1"/>
  <c r="O479" i="6"/>
  <c r="O254" i="6"/>
  <c r="O221" i="6"/>
  <c r="Q221" i="6" s="1"/>
  <c r="R221" i="6" s="1"/>
  <c r="O222" i="6"/>
  <c r="Q222" i="6" s="1"/>
  <c r="R222" i="6" s="1"/>
  <c r="O255" i="6"/>
  <c r="O227" i="6"/>
  <c r="O228" i="6"/>
  <c r="O256" i="6"/>
  <c r="Q256" i="6" s="1"/>
  <c r="R256" i="6" s="1"/>
  <c r="O480" i="6"/>
  <c r="O481" i="6"/>
  <c r="O257" i="6"/>
  <c r="Q257" i="6" s="1"/>
  <c r="R257" i="6" s="1"/>
  <c r="O223" i="6"/>
  <c r="Q223" i="6" s="1"/>
  <c r="R223" i="6" s="1"/>
  <c r="O224" i="6"/>
  <c r="O482" i="6"/>
  <c r="O229" i="6"/>
  <c r="Q229" i="6" s="1"/>
  <c r="R229" i="6" s="1"/>
  <c r="O230" i="6"/>
  <c r="Q230" i="6" s="1"/>
  <c r="R230" i="6" s="1"/>
  <c r="O483" i="6"/>
  <c r="O268" i="6"/>
  <c r="O269" i="6"/>
  <c r="Q269" i="6" s="1"/>
  <c r="O329" i="6"/>
  <c r="Q329" i="6" s="1"/>
  <c r="R329" i="6" s="1"/>
  <c r="O270" i="6"/>
  <c r="O271" i="6"/>
  <c r="O330" i="6"/>
  <c r="Q330" i="6" s="1"/>
  <c r="R330" i="6" s="1"/>
  <c r="O331" i="6"/>
  <c r="Q331" i="6" s="1"/>
  <c r="R331" i="6" s="1"/>
  <c r="O332" i="6"/>
  <c r="O484" i="6"/>
  <c r="O485" i="6"/>
  <c r="Q485" i="6" s="1"/>
  <c r="R485" i="6" s="1"/>
  <c r="O486" i="6"/>
  <c r="Q486" i="6" s="1"/>
  <c r="R486" i="6" s="1"/>
  <c r="O487" i="6"/>
  <c r="O135" i="6"/>
  <c r="O136" i="6"/>
  <c r="O488" i="6"/>
  <c r="Q488" i="6" s="1"/>
  <c r="R488" i="6" s="1"/>
  <c r="O489" i="6"/>
  <c r="O490" i="6"/>
  <c r="O491" i="6"/>
  <c r="Q491" i="6" s="1"/>
  <c r="R491" i="6" s="1"/>
  <c r="O137" i="6"/>
  <c r="Q137" i="6" s="1"/>
  <c r="R137" i="6" s="1"/>
  <c r="O138" i="6"/>
  <c r="O253" i="6"/>
  <c r="O492" i="6"/>
  <c r="O493" i="6"/>
  <c r="Q493" i="6" s="1"/>
  <c r="R493" i="6" s="1"/>
  <c r="O274" i="6"/>
  <c r="O494" i="6"/>
  <c r="O495" i="6"/>
  <c r="Q495" i="6" s="1"/>
  <c r="R495" i="6" s="1"/>
  <c r="O496" i="6"/>
  <c r="Q496" i="6" s="1"/>
  <c r="R496" i="6" s="1"/>
  <c r="O272" i="6"/>
  <c r="O273" i="6"/>
  <c r="O497" i="6"/>
  <c r="Q497" i="6" s="1"/>
  <c r="R497" i="6" s="1"/>
  <c r="O498" i="6"/>
  <c r="Q498" i="6" s="1"/>
  <c r="R498" i="6" s="1"/>
  <c r="O247" i="6"/>
  <c r="O499" i="6"/>
  <c r="O500" i="6"/>
  <c r="Q500" i="6" s="1"/>
  <c r="O501" i="6"/>
  <c r="Q501" i="6" s="1"/>
  <c r="R501" i="6" s="1"/>
  <c r="O502" i="6"/>
  <c r="O503" i="6"/>
  <c r="O504" i="6"/>
  <c r="Q504" i="6" s="1"/>
  <c r="R504" i="6" s="1"/>
  <c r="O248" i="6"/>
  <c r="Q248" i="6" s="1"/>
  <c r="R248" i="6" s="1"/>
  <c r="O249" i="6"/>
  <c r="O250" i="6"/>
  <c r="O251" i="6"/>
  <c r="Q251" i="6" s="1"/>
  <c r="R251" i="6" s="1"/>
  <c r="O252" i="6"/>
  <c r="Q252" i="6" s="1"/>
  <c r="R252" i="6" s="1"/>
  <c r="O505" i="6"/>
  <c r="O506" i="6"/>
  <c r="O507" i="6"/>
  <c r="O150" i="6"/>
  <c r="Q150" i="6" s="1"/>
  <c r="R150" i="6" s="1"/>
  <c r="O145" i="6"/>
  <c r="O146" i="6"/>
  <c r="O147" i="6"/>
  <c r="Q147" i="6" s="1"/>
  <c r="R147" i="6" s="1"/>
  <c r="O148" i="6"/>
  <c r="Q148" i="6" s="1"/>
  <c r="R148" i="6" s="1"/>
  <c r="O149" i="6"/>
  <c r="O144" i="6"/>
  <c r="O139" i="6"/>
  <c r="O140" i="6"/>
  <c r="Q140" i="6" s="1"/>
  <c r="R140" i="6" s="1"/>
  <c r="O141" i="6"/>
  <c r="O142" i="6"/>
  <c r="O143" i="6"/>
  <c r="Q143" i="6" s="1"/>
  <c r="R143" i="6" s="1"/>
  <c r="O508" i="6"/>
  <c r="Q508" i="6" s="1"/>
  <c r="R508" i="6" s="1"/>
  <c r="O258" i="6"/>
  <c r="O259" i="6"/>
  <c r="O260" i="6"/>
  <c r="Q260" i="6" s="1"/>
  <c r="R260" i="6" s="1"/>
  <c r="O261" i="6"/>
  <c r="Q261" i="6" s="1"/>
  <c r="R261" i="6" s="1"/>
  <c r="O509" i="6"/>
  <c r="O510" i="6"/>
  <c r="O511" i="6"/>
  <c r="Q511" i="6" s="1"/>
  <c r="O262" i="6"/>
  <c r="Q262" i="6" s="1"/>
  <c r="R262" i="6" s="1"/>
  <c r="O263" i="6"/>
  <c r="O264" i="6"/>
  <c r="O265" i="6"/>
  <c r="Q265" i="6" s="1"/>
  <c r="R265" i="6" s="1"/>
  <c r="O266" i="6"/>
  <c r="Q266" i="6" s="1"/>
  <c r="R266" i="6" s="1"/>
  <c r="O267" i="6"/>
  <c r="O316" i="6"/>
  <c r="O305" i="6"/>
  <c r="Q305" i="6" s="1"/>
  <c r="R305" i="6" s="1"/>
  <c r="O306" i="6"/>
  <c r="Q306" i="6" s="1"/>
  <c r="R306" i="6" s="1"/>
  <c r="S306" i="6" s="1"/>
  <c r="O307" i="6"/>
  <c r="O308" i="6"/>
  <c r="O309" i="6"/>
  <c r="O310" i="6"/>
  <c r="Q310" i="6" s="1"/>
  <c r="R310" i="6" s="1"/>
  <c r="S310" i="6" s="1"/>
  <c r="O311" i="6"/>
  <c r="O312" i="6"/>
  <c r="O313" i="6"/>
  <c r="Q313" i="6" s="1"/>
  <c r="R313" i="6" s="1"/>
  <c r="O314" i="6"/>
  <c r="Q314" i="6" s="1"/>
  <c r="R314" i="6" s="1"/>
  <c r="S314" i="6" s="1"/>
  <c r="T314" i="6" s="1"/>
  <c r="O315" i="6"/>
  <c r="O328" i="6"/>
  <c r="O317" i="6"/>
  <c r="Q317" i="6" s="1"/>
  <c r="R317" i="6" s="1"/>
  <c r="O318" i="6"/>
  <c r="Q318" i="6" s="1"/>
  <c r="R318" i="6" s="1"/>
  <c r="O319" i="6"/>
  <c r="O320" i="6"/>
  <c r="O321" i="6"/>
  <c r="Q321" i="6" s="1"/>
  <c r="O322" i="6"/>
  <c r="Q322" i="6" s="1"/>
  <c r="R322" i="6" s="1"/>
  <c r="O323" i="6"/>
  <c r="O324" i="6"/>
  <c r="O325" i="6"/>
  <c r="Q325" i="6" s="1"/>
  <c r="R325" i="6" s="1"/>
  <c r="O326" i="6"/>
  <c r="Q326" i="6" s="1"/>
  <c r="R326" i="6" s="1"/>
  <c r="O327" i="6"/>
  <c r="O512" i="6"/>
  <c r="O513" i="6"/>
  <c r="O514" i="6"/>
  <c r="Q514" i="6" s="1"/>
  <c r="R514" i="6" s="1"/>
  <c r="O515" i="6"/>
  <c r="O516" i="6"/>
  <c r="O517" i="6"/>
  <c r="Q517" i="6" s="1"/>
  <c r="O234" i="6"/>
  <c r="Q234" i="6" s="1"/>
  <c r="R234" i="6" s="1"/>
  <c r="O231" i="6"/>
  <c r="O232" i="6"/>
  <c r="O233" i="6"/>
  <c r="O518" i="6"/>
  <c r="Q518" i="6" s="1"/>
  <c r="R518" i="6" s="1"/>
  <c r="O519" i="6"/>
  <c r="O520" i="6"/>
  <c r="O521" i="6"/>
  <c r="Q521" i="6" s="1"/>
  <c r="R521" i="6" s="1"/>
  <c r="O522" i="6"/>
  <c r="Q522" i="6" s="1"/>
  <c r="R522" i="6" s="1"/>
  <c r="O523" i="6"/>
  <c r="O524" i="6"/>
  <c r="O525" i="6"/>
  <c r="Q525" i="6" s="1"/>
  <c r="R525" i="6" s="1"/>
  <c r="O526" i="6"/>
  <c r="Q526" i="6" s="1"/>
  <c r="R526" i="6" s="1"/>
  <c r="O527" i="6"/>
  <c r="O2" i="6"/>
  <c r="O3" i="6"/>
  <c r="Q3" i="6" s="1"/>
  <c r="R3" i="6" s="1"/>
  <c r="O4" i="6"/>
  <c r="Q4" i="6" s="1"/>
  <c r="R4" i="6" s="1"/>
  <c r="O5" i="6"/>
  <c r="O6" i="6"/>
  <c r="O7" i="6"/>
  <c r="Q7" i="6" s="1"/>
  <c r="R7" i="6" s="1"/>
  <c r="O8" i="6"/>
  <c r="Q8" i="6" s="1"/>
  <c r="R8" i="6" s="1"/>
  <c r="O9" i="6"/>
  <c r="O10" i="6"/>
  <c r="O11" i="6"/>
  <c r="Q11" i="6" s="1"/>
  <c r="R11" i="6" s="1"/>
  <c r="O12" i="6"/>
  <c r="Q12" i="6" s="1"/>
  <c r="R12" i="6" s="1"/>
  <c r="O13" i="6"/>
  <c r="O14" i="6"/>
  <c r="O15" i="6"/>
  <c r="O16" i="6"/>
  <c r="Q16" i="6" s="1"/>
  <c r="R16" i="6" s="1"/>
  <c r="O17" i="6"/>
  <c r="O18" i="6"/>
  <c r="O19" i="6"/>
  <c r="Q19" i="6" s="1"/>
  <c r="R19" i="6" s="1"/>
  <c r="O20" i="6"/>
  <c r="Q20" i="6" s="1"/>
  <c r="R20" i="6" s="1"/>
  <c r="O528" i="6"/>
  <c r="O21" i="6"/>
  <c r="O22" i="6"/>
  <c r="O23" i="6"/>
  <c r="Q23" i="6" s="1"/>
  <c r="R23" i="6" s="1"/>
  <c r="O24" i="6"/>
  <c r="O35" i="6"/>
  <c r="O25" i="6"/>
  <c r="Q25" i="6" s="1"/>
  <c r="O26" i="6"/>
  <c r="Q26" i="6" s="1"/>
  <c r="R26" i="6" s="1"/>
  <c r="O27" i="6"/>
  <c r="O28" i="6"/>
  <c r="O29" i="6"/>
  <c r="Q29" i="6" s="1"/>
  <c r="R29" i="6" s="1"/>
  <c r="O30" i="6"/>
  <c r="Q30" i="6" s="1"/>
  <c r="R30" i="6" s="1"/>
  <c r="O31" i="6"/>
  <c r="O36" i="6"/>
  <c r="O47" i="6"/>
  <c r="Q47" i="6" s="1"/>
  <c r="O58" i="6"/>
  <c r="Q58" i="6" s="1"/>
  <c r="R58" i="6" s="1"/>
  <c r="O69" i="6"/>
  <c r="O80" i="6"/>
  <c r="O91" i="6"/>
  <c r="Q91" i="6" s="1"/>
  <c r="R91" i="6" s="1"/>
  <c r="S91" i="6" s="1"/>
  <c r="T91" i="6" s="1"/>
  <c r="U91" i="6" s="1"/>
  <c r="V91" i="6" s="1"/>
  <c r="O102" i="6"/>
  <c r="Q102" i="6" s="1"/>
  <c r="R102" i="6" s="1"/>
  <c r="O113" i="6"/>
  <c r="O124" i="6"/>
  <c r="O37" i="6"/>
  <c r="Q37" i="6" s="1"/>
  <c r="R37" i="6" s="1"/>
  <c r="S37" i="6" s="1"/>
  <c r="T37" i="6" s="1"/>
  <c r="U37" i="6" s="1"/>
  <c r="O48" i="6"/>
  <c r="Q48" i="6" s="1"/>
  <c r="R48" i="6" s="1"/>
  <c r="O49" i="6"/>
  <c r="O50" i="6"/>
  <c r="O51" i="6"/>
  <c r="Q51" i="6" s="1"/>
  <c r="R51" i="6" s="1"/>
  <c r="S51" i="6" s="1"/>
  <c r="T51" i="6" s="1"/>
  <c r="U51" i="6" s="1"/>
  <c r="O52" i="6"/>
  <c r="Q52" i="6" s="1"/>
  <c r="R52" i="6" s="1"/>
  <c r="O53" i="6"/>
  <c r="O59" i="6"/>
  <c r="O60" i="6"/>
  <c r="Q60" i="6" s="1"/>
  <c r="R60" i="6" s="1"/>
  <c r="O61" i="6"/>
  <c r="Q61" i="6" s="1"/>
  <c r="R61" i="6" s="1"/>
  <c r="O62" i="6"/>
  <c r="O38" i="6"/>
  <c r="O63" i="6"/>
  <c r="O64" i="6"/>
  <c r="Q64" i="6" s="1"/>
  <c r="R64" i="6" s="1"/>
  <c r="O65" i="6"/>
  <c r="O66" i="6"/>
  <c r="O70" i="6"/>
  <c r="Q70" i="6" s="1"/>
  <c r="R70" i="6" s="1"/>
  <c r="O71" i="6"/>
  <c r="Q71" i="6" s="1"/>
  <c r="R71" i="6" s="1"/>
  <c r="O72" i="6"/>
  <c r="O73" i="6"/>
  <c r="O74" i="6"/>
  <c r="O75" i="6"/>
  <c r="Q75" i="6" s="1"/>
  <c r="R75" i="6" s="1"/>
  <c r="O39" i="6"/>
  <c r="O76" i="6"/>
  <c r="O77" i="6"/>
  <c r="Q77" i="6" s="1"/>
  <c r="O81" i="6"/>
  <c r="Q81" i="6" s="1"/>
  <c r="R81" i="6" s="1"/>
  <c r="O82" i="6"/>
  <c r="O83" i="6"/>
  <c r="O84" i="6"/>
  <c r="Q84" i="6" s="1"/>
  <c r="R84" i="6" s="1"/>
  <c r="O85" i="6"/>
  <c r="Q85" i="6" s="1"/>
  <c r="R85" i="6" s="1"/>
  <c r="O86" i="6"/>
  <c r="O87" i="6"/>
  <c r="O88" i="6"/>
  <c r="Q88" i="6" s="1"/>
  <c r="R88" i="6" s="1"/>
  <c r="O40" i="6"/>
  <c r="Q40" i="6" s="1"/>
  <c r="R40" i="6" s="1"/>
  <c r="O92" i="6"/>
  <c r="O93" i="6"/>
  <c r="O94" i="6"/>
  <c r="Q94" i="6" s="1"/>
  <c r="R94" i="6" s="1"/>
  <c r="O95" i="6"/>
  <c r="Q95" i="6" s="1"/>
  <c r="R95" i="6" s="1"/>
  <c r="O96" i="6"/>
  <c r="O97" i="6"/>
  <c r="O98" i="6"/>
  <c r="Q98" i="6" s="1"/>
  <c r="R98" i="6" s="1"/>
  <c r="O99" i="6"/>
  <c r="Q99" i="6" s="1"/>
  <c r="R99" i="6" s="1"/>
  <c r="O103" i="6"/>
  <c r="O104" i="6"/>
  <c r="O41" i="6"/>
  <c r="O105" i="6"/>
  <c r="Q105" i="6" s="1"/>
  <c r="R105" i="6" s="1"/>
  <c r="O106" i="6"/>
  <c r="O107" i="6"/>
  <c r="O108" i="6"/>
  <c r="Q108" i="6" s="1"/>
  <c r="R108" i="6" s="1"/>
  <c r="S108" i="6" s="1"/>
  <c r="T108" i="6" s="1"/>
  <c r="U108" i="6" s="1"/>
  <c r="V108" i="6" s="1"/>
  <c r="O109" i="6"/>
  <c r="Q109" i="6" s="1"/>
  <c r="R109" i="6" s="1"/>
  <c r="O110" i="6"/>
  <c r="O114" i="6"/>
  <c r="O115" i="6"/>
  <c r="O116" i="6"/>
  <c r="Q116" i="6" s="1"/>
  <c r="R116" i="6" s="1"/>
  <c r="O117" i="6"/>
  <c r="O42" i="6"/>
  <c r="O118" i="6"/>
  <c r="Q118" i="6" s="1"/>
  <c r="R118" i="6" s="1"/>
  <c r="O119" i="6"/>
  <c r="Q119" i="6" s="1"/>
  <c r="R119" i="6" s="1"/>
  <c r="O120" i="6"/>
  <c r="O121" i="6"/>
  <c r="O125" i="6"/>
  <c r="Q125" i="6" s="1"/>
  <c r="R125" i="6" s="1"/>
  <c r="O126" i="6"/>
  <c r="Q126" i="6" s="1"/>
  <c r="R126" i="6" s="1"/>
  <c r="O127" i="6"/>
  <c r="O128" i="6"/>
  <c r="O129" i="6"/>
  <c r="O130" i="6"/>
  <c r="Q130" i="6" s="1"/>
  <c r="R130" i="6" s="1"/>
  <c r="O43" i="6"/>
  <c r="O131" i="6"/>
  <c r="O132" i="6"/>
  <c r="Q132" i="6" s="1"/>
  <c r="R132" i="6" s="1"/>
  <c r="O44" i="6"/>
  <c r="Q44" i="6" s="1"/>
  <c r="R44" i="6" s="1"/>
  <c r="O54" i="6"/>
  <c r="O55" i="6"/>
  <c r="O45" i="6"/>
  <c r="O56" i="6"/>
  <c r="Q56" i="6" s="1"/>
  <c r="R56" i="6" s="1"/>
  <c r="O67" i="6"/>
  <c r="O78" i="6"/>
  <c r="O89" i="6"/>
  <c r="Q89" i="6" s="1"/>
  <c r="R89" i="6" s="1"/>
  <c r="O100" i="6"/>
  <c r="Q100" i="6" s="1"/>
  <c r="R100" i="6" s="1"/>
  <c r="O111" i="6"/>
  <c r="O122" i="6"/>
  <c r="O133" i="6"/>
  <c r="Q133" i="6" s="1"/>
  <c r="R133" i="6" s="1"/>
  <c r="O46" i="6"/>
  <c r="Q46" i="6" s="1"/>
  <c r="R46" i="6" s="1"/>
  <c r="O57" i="6"/>
  <c r="O68" i="6"/>
  <c r="O79" i="6"/>
  <c r="Q79" i="6" s="1"/>
  <c r="O90" i="6"/>
  <c r="Q90" i="6" s="1"/>
  <c r="R90" i="6" s="1"/>
  <c r="S81" i="6" s="1"/>
  <c r="O101" i="6"/>
  <c r="O112" i="6"/>
  <c r="O123" i="6"/>
  <c r="Q123" i="6" s="1"/>
  <c r="R123" i="6" s="1"/>
  <c r="O134" i="6"/>
  <c r="Q134" i="6" s="1"/>
  <c r="R134" i="6" s="1"/>
  <c r="O32" i="6"/>
  <c r="O33" i="6"/>
  <c r="O34" i="6"/>
  <c r="Q34" i="6" s="1"/>
  <c r="O529" i="6"/>
  <c r="Q529" i="6" s="1"/>
  <c r="R529" i="6" s="1"/>
  <c r="O530" i="6"/>
  <c r="O531" i="6"/>
  <c r="O532" i="6"/>
  <c r="P333" i="6"/>
  <c r="Q333" i="6" s="1"/>
  <c r="R333" i="6" s="1"/>
  <c r="P275" i="6"/>
  <c r="P276" i="6"/>
  <c r="P334" i="6"/>
  <c r="P277" i="6"/>
  <c r="Q277" i="6" s="1"/>
  <c r="R277" i="6" s="1"/>
  <c r="P278" i="6"/>
  <c r="P335" i="6"/>
  <c r="P279" i="6"/>
  <c r="P280" i="6"/>
  <c r="Q280" i="6" s="1"/>
  <c r="R280" i="6" s="1"/>
  <c r="P336" i="6"/>
  <c r="P281" i="6"/>
  <c r="P282" i="6"/>
  <c r="P337" i="6"/>
  <c r="Q337" i="6" s="1"/>
  <c r="R337" i="6" s="1"/>
  <c r="P283" i="6"/>
  <c r="P284" i="6"/>
  <c r="P338" i="6"/>
  <c r="P285" i="6"/>
  <c r="Q285" i="6" s="1"/>
  <c r="R285" i="6" s="1"/>
  <c r="P286" i="6"/>
  <c r="P339" i="6"/>
  <c r="P340" i="6"/>
  <c r="P341" i="6"/>
  <c r="Q341" i="6" s="1"/>
  <c r="R341" i="6" s="1"/>
  <c r="P342" i="6"/>
  <c r="P343" i="6"/>
  <c r="P344" i="6"/>
  <c r="P345" i="6"/>
  <c r="Q345" i="6" s="1"/>
  <c r="R345" i="6" s="1"/>
  <c r="P346" i="6"/>
  <c r="P347" i="6"/>
  <c r="P348" i="6"/>
  <c r="P349" i="6"/>
  <c r="Q349" i="6" s="1"/>
  <c r="R349" i="6" s="1"/>
  <c r="P350" i="6"/>
  <c r="P351" i="6"/>
  <c r="P352" i="6"/>
  <c r="P353" i="6"/>
  <c r="Q353" i="6" s="1"/>
  <c r="R353" i="6" s="1"/>
  <c r="P354" i="6"/>
  <c r="P355" i="6"/>
  <c r="P356" i="6"/>
  <c r="P357" i="6"/>
  <c r="Q357" i="6" s="1"/>
  <c r="R357" i="6" s="1"/>
  <c r="P358" i="6"/>
  <c r="P359" i="6"/>
  <c r="P360" i="6"/>
  <c r="P361" i="6"/>
  <c r="Q361" i="6" s="1"/>
  <c r="R361" i="6" s="1"/>
  <c r="P362" i="6"/>
  <c r="P363" i="6"/>
  <c r="P364" i="6"/>
  <c r="P365" i="6"/>
  <c r="Q365" i="6" s="1"/>
  <c r="R365" i="6" s="1"/>
  <c r="P366" i="6"/>
  <c r="P367" i="6"/>
  <c r="P368" i="6"/>
  <c r="P369" i="6"/>
  <c r="Q369" i="6" s="1"/>
  <c r="R369" i="6" s="1"/>
  <c r="P370" i="6"/>
  <c r="P371" i="6"/>
  <c r="P372" i="6"/>
  <c r="P373" i="6"/>
  <c r="Q373" i="6" s="1"/>
  <c r="R373" i="6" s="1"/>
  <c r="P374" i="6"/>
  <c r="P375" i="6"/>
  <c r="P376" i="6"/>
  <c r="P377" i="6"/>
  <c r="Q377" i="6" s="1"/>
  <c r="R377" i="6" s="1"/>
  <c r="P378" i="6"/>
  <c r="P379" i="6"/>
  <c r="P380" i="6"/>
  <c r="P381" i="6"/>
  <c r="Q381" i="6" s="1"/>
  <c r="R381" i="6" s="1"/>
  <c r="P382" i="6"/>
  <c r="P383" i="6"/>
  <c r="P384" i="6"/>
  <c r="P385" i="6"/>
  <c r="Q385" i="6" s="1"/>
  <c r="R385" i="6" s="1"/>
  <c r="P386" i="6"/>
  <c r="P387" i="6"/>
  <c r="P388" i="6"/>
  <c r="P389" i="6"/>
  <c r="Q389" i="6" s="1"/>
  <c r="R389" i="6" s="1"/>
  <c r="P390" i="6"/>
  <c r="P391" i="6"/>
  <c r="P392" i="6"/>
  <c r="P393" i="6"/>
  <c r="Q393" i="6" s="1"/>
  <c r="R393" i="6" s="1"/>
  <c r="P394" i="6"/>
  <c r="P395" i="6"/>
  <c r="P396" i="6"/>
  <c r="P397" i="6"/>
  <c r="Q397" i="6" s="1"/>
  <c r="R397" i="6" s="1"/>
  <c r="P398" i="6"/>
  <c r="P399" i="6"/>
  <c r="P400" i="6"/>
  <c r="P401" i="6"/>
  <c r="Q401" i="6" s="1"/>
  <c r="R401" i="6" s="1"/>
  <c r="P402" i="6"/>
  <c r="P403" i="6"/>
  <c r="P404" i="6"/>
  <c r="P405" i="6"/>
  <c r="Q405" i="6" s="1"/>
  <c r="R405" i="6" s="1"/>
  <c r="P406" i="6"/>
  <c r="P407" i="6"/>
  <c r="P408" i="6"/>
  <c r="P409" i="6"/>
  <c r="Q409" i="6" s="1"/>
  <c r="R409" i="6" s="1"/>
  <c r="P410" i="6"/>
  <c r="P411" i="6"/>
  <c r="P412" i="6"/>
  <c r="P413" i="6"/>
  <c r="Q413" i="6" s="1"/>
  <c r="R413" i="6" s="1"/>
  <c r="P414" i="6"/>
  <c r="P415" i="6"/>
  <c r="P416" i="6"/>
  <c r="P417" i="6"/>
  <c r="Q417" i="6" s="1"/>
  <c r="R417" i="6" s="1"/>
  <c r="P418" i="6"/>
  <c r="P419" i="6"/>
  <c r="P420" i="6"/>
  <c r="P185" i="6"/>
  <c r="Q185" i="6" s="1"/>
  <c r="R185" i="6" s="1"/>
  <c r="S185" i="6" s="1"/>
  <c r="P186" i="6"/>
  <c r="P187" i="6"/>
  <c r="P188" i="6"/>
  <c r="P189" i="6"/>
  <c r="Q189" i="6" s="1"/>
  <c r="R189" i="6" s="1"/>
  <c r="S189" i="6" s="1"/>
  <c r="P190" i="6"/>
  <c r="P287" i="6"/>
  <c r="P288" i="6"/>
  <c r="P191" i="6"/>
  <c r="Q191" i="6" s="1"/>
  <c r="R191" i="6" s="1"/>
  <c r="S191" i="6" s="1"/>
  <c r="P192" i="6"/>
  <c r="P193" i="6"/>
  <c r="P194" i="6"/>
  <c r="P289" i="6"/>
  <c r="Q289" i="6" s="1"/>
  <c r="R289" i="6" s="1"/>
  <c r="P290" i="6"/>
  <c r="P195" i="6"/>
  <c r="P196" i="6"/>
  <c r="P197" i="6"/>
  <c r="Q197" i="6" s="1"/>
  <c r="R197" i="6" s="1"/>
  <c r="S197" i="6" s="1"/>
  <c r="P198" i="6"/>
  <c r="P199" i="6"/>
  <c r="P200" i="6"/>
  <c r="P201" i="6"/>
  <c r="Q201" i="6" s="1"/>
  <c r="R201" i="6" s="1"/>
  <c r="S201" i="6" s="1"/>
  <c r="P202" i="6"/>
  <c r="P291" i="6"/>
  <c r="P292" i="6"/>
  <c r="P304" i="6"/>
  <c r="Q304" i="6" s="1"/>
  <c r="R304" i="6" s="1"/>
  <c r="P293" i="6"/>
  <c r="P203" i="6"/>
  <c r="P204" i="6"/>
  <c r="P205" i="6"/>
  <c r="Q205" i="6" s="1"/>
  <c r="R205" i="6" s="1"/>
  <c r="S205" i="6" s="1"/>
  <c r="P206" i="6"/>
  <c r="P207" i="6"/>
  <c r="P218" i="6"/>
  <c r="P208" i="6"/>
  <c r="Q208" i="6" s="1"/>
  <c r="R208" i="6" s="1"/>
  <c r="S208" i="6" s="1"/>
  <c r="P209" i="6"/>
  <c r="P294" i="6"/>
  <c r="P295" i="6"/>
  <c r="P210" i="6"/>
  <c r="Q210" i="6" s="1"/>
  <c r="R210" i="6" s="1"/>
  <c r="S210" i="6" s="1"/>
  <c r="P211" i="6"/>
  <c r="P212" i="6"/>
  <c r="P213" i="6"/>
  <c r="P296" i="6"/>
  <c r="Q296" i="6" s="1"/>
  <c r="R296" i="6" s="1"/>
  <c r="S296" i="6" s="1"/>
  <c r="P297" i="6"/>
  <c r="P298" i="6"/>
  <c r="P299" i="6"/>
  <c r="P214" i="6"/>
  <c r="Q214" i="6" s="1"/>
  <c r="R214" i="6" s="1"/>
  <c r="S214" i="6" s="1"/>
  <c r="P215" i="6"/>
  <c r="P216" i="6"/>
  <c r="P217" i="6"/>
  <c r="P421" i="6"/>
  <c r="Q421" i="6" s="1"/>
  <c r="R421" i="6" s="1"/>
  <c r="P422" i="6"/>
  <c r="P423" i="6"/>
  <c r="P424" i="6"/>
  <c r="P425" i="6"/>
  <c r="Q425" i="6" s="1"/>
  <c r="R425" i="6" s="1"/>
  <c r="P426" i="6"/>
  <c r="P300" i="6"/>
  <c r="P301" i="6"/>
  <c r="P302" i="6"/>
  <c r="Q302" i="6" s="1"/>
  <c r="R302" i="6" s="1"/>
  <c r="S302" i="6" s="1"/>
  <c r="P303" i="6"/>
  <c r="P151" i="6"/>
  <c r="P152" i="6"/>
  <c r="P153" i="6"/>
  <c r="Q153" i="6" s="1"/>
  <c r="R153" i="6" s="1"/>
  <c r="P154" i="6"/>
  <c r="P155" i="6"/>
  <c r="P156" i="6"/>
  <c r="P157" i="6"/>
  <c r="Q157" i="6" s="1"/>
  <c r="R157" i="6" s="1"/>
  <c r="P158" i="6"/>
  <c r="P159" i="6"/>
  <c r="P160" i="6"/>
  <c r="P161" i="6"/>
  <c r="Q161" i="6" s="1"/>
  <c r="R161" i="6" s="1"/>
  <c r="P162" i="6"/>
  <c r="P427" i="6"/>
  <c r="P428" i="6"/>
  <c r="P163" i="6"/>
  <c r="Q163" i="6" s="1"/>
  <c r="R163" i="6" s="1"/>
  <c r="P164" i="6"/>
  <c r="P429" i="6"/>
  <c r="P430" i="6"/>
  <c r="P165" i="6"/>
  <c r="Q165" i="6" s="1"/>
  <c r="R165" i="6" s="1"/>
  <c r="P184" i="6"/>
  <c r="P431" i="6"/>
  <c r="P432" i="6"/>
  <c r="P166" i="6"/>
  <c r="Q166" i="6" s="1"/>
  <c r="R166" i="6" s="1"/>
  <c r="P167" i="6"/>
  <c r="P168" i="6"/>
  <c r="P169" i="6"/>
  <c r="P170" i="6"/>
  <c r="Q170" i="6" s="1"/>
  <c r="R170" i="6" s="1"/>
  <c r="P171" i="6"/>
  <c r="P172" i="6"/>
  <c r="P173" i="6"/>
  <c r="P174" i="6"/>
  <c r="Q174" i="6" s="1"/>
  <c r="R174" i="6" s="1"/>
  <c r="P175" i="6"/>
  <c r="P176" i="6"/>
  <c r="P177" i="6"/>
  <c r="P178" i="6"/>
  <c r="Q178" i="6" s="1"/>
  <c r="R178" i="6" s="1"/>
  <c r="P179" i="6"/>
  <c r="P180" i="6"/>
  <c r="P181" i="6"/>
  <c r="P182" i="6"/>
  <c r="Q182" i="6" s="1"/>
  <c r="R182" i="6" s="1"/>
  <c r="P183" i="6"/>
  <c r="P433" i="6"/>
  <c r="P434" i="6"/>
  <c r="P435" i="6"/>
  <c r="Q435" i="6" s="1"/>
  <c r="R435" i="6" s="1"/>
  <c r="P436" i="6"/>
  <c r="P437" i="6"/>
  <c r="P438" i="6"/>
  <c r="P235" i="6"/>
  <c r="Q235" i="6" s="1"/>
  <c r="R235" i="6" s="1"/>
  <c r="P240" i="6"/>
  <c r="P236" i="6"/>
  <c r="P237" i="6"/>
  <c r="P238" i="6"/>
  <c r="Q238" i="6" s="1"/>
  <c r="R238" i="6" s="1"/>
  <c r="P239" i="6"/>
  <c r="P439" i="6"/>
  <c r="P440" i="6"/>
  <c r="P441" i="6"/>
  <c r="Q441" i="6" s="1"/>
  <c r="R441" i="6" s="1"/>
  <c r="P442" i="6"/>
  <c r="P443" i="6"/>
  <c r="P444" i="6"/>
  <c r="P445" i="6"/>
  <c r="Q445" i="6" s="1"/>
  <c r="R445" i="6" s="1"/>
  <c r="P446" i="6"/>
  <c r="P447" i="6"/>
  <c r="P448" i="6"/>
  <c r="P449" i="6"/>
  <c r="Q449" i="6" s="1"/>
  <c r="R449" i="6" s="1"/>
  <c r="P450" i="6"/>
  <c r="P451" i="6"/>
  <c r="P452" i="6"/>
  <c r="P453" i="6"/>
  <c r="Q453" i="6" s="1"/>
  <c r="R453" i="6" s="1"/>
  <c r="P454" i="6"/>
  <c r="P455" i="6"/>
  <c r="P456" i="6"/>
  <c r="P457" i="6"/>
  <c r="Q457" i="6" s="1"/>
  <c r="R457" i="6" s="1"/>
  <c r="P458" i="6"/>
  <c r="P459" i="6"/>
  <c r="P460" i="6"/>
  <c r="P461" i="6"/>
  <c r="Q461" i="6" s="1"/>
  <c r="R461" i="6" s="1"/>
  <c r="P462" i="6"/>
  <c r="P463" i="6"/>
  <c r="P464" i="6"/>
  <c r="P465" i="6"/>
  <c r="Q465" i="6" s="1"/>
  <c r="R465" i="6" s="1"/>
  <c r="P466" i="6"/>
  <c r="P467" i="6"/>
  <c r="P468" i="6"/>
  <c r="P241" i="6"/>
  <c r="Q241" i="6" s="1"/>
  <c r="R241" i="6" s="1"/>
  <c r="P246" i="6"/>
  <c r="P242" i="6"/>
  <c r="P243" i="6"/>
  <c r="P244" i="6"/>
  <c r="Q244" i="6" s="1"/>
  <c r="R244" i="6" s="1"/>
  <c r="S244" i="6" s="1"/>
  <c r="P245" i="6"/>
  <c r="P469" i="6"/>
  <c r="P470" i="6"/>
  <c r="P471" i="6"/>
  <c r="Q471" i="6" s="1"/>
  <c r="R471" i="6" s="1"/>
  <c r="P472" i="6"/>
  <c r="P473" i="6"/>
  <c r="P474" i="6"/>
  <c r="P475" i="6"/>
  <c r="Q475" i="6" s="1"/>
  <c r="R475" i="6" s="1"/>
  <c r="P219" i="6"/>
  <c r="P220" i="6"/>
  <c r="P476" i="6"/>
  <c r="P225" i="6"/>
  <c r="Q225" i="6" s="1"/>
  <c r="R225" i="6" s="1"/>
  <c r="P226" i="6"/>
  <c r="P477" i="6"/>
  <c r="P478" i="6"/>
  <c r="P479" i="6"/>
  <c r="Q479" i="6" s="1"/>
  <c r="R479" i="6" s="1"/>
  <c r="P254" i="6"/>
  <c r="P221" i="6"/>
  <c r="P222" i="6"/>
  <c r="P255" i="6"/>
  <c r="Q255" i="6" s="1"/>
  <c r="R255" i="6" s="1"/>
  <c r="P227" i="6"/>
  <c r="P228" i="6"/>
  <c r="P256" i="6"/>
  <c r="P480" i="6"/>
  <c r="Q480" i="6" s="1"/>
  <c r="R480" i="6" s="1"/>
  <c r="P481" i="6"/>
  <c r="P257" i="6"/>
  <c r="P223" i="6"/>
  <c r="P224" i="6"/>
  <c r="Q224" i="6" s="1"/>
  <c r="R224" i="6" s="1"/>
  <c r="P482" i="6"/>
  <c r="P229" i="6"/>
  <c r="P230" i="6"/>
  <c r="P483" i="6"/>
  <c r="Q483" i="6" s="1"/>
  <c r="R483" i="6" s="1"/>
  <c r="P268" i="6"/>
  <c r="P269" i="6"/>
  <c r="P329" i="6"/>
  <c r="P270" i="6"/>
  <c r="Q270" i="6" s="1"/>
  <c r="R270" i="6" s="1"/>
  <c r="P271" i="6"/>
  <c r="P330" i="6"/>
  <c r="P331" i="6"/>
  <c r="P332" i="6"/>
  <c r="Q332" i="6" s="1"/>
  <c r="R332" i="6" s="1"/>
  <c r="P484" i="6"/>
  <c r="P485" i="6"/>
  <c r="P486" i="6"/>
  <c r="P487" i="6"/>
  <c r="Q487" i="6" s="1"/>
  <c r="R487" i="6" s="1"/>
  <c r="P135" i="6"/>
  <c r="P136" i="6"/>
  <c r="P488" i="6"/>
  <c r="P489" i="6"/>
  <c r="Q489" i="6" s="1"/>
  <c r="R489" i="6" s="1"/>
  <c r="P490" i="6"/>
  <c r="P491" i="6"/>
  <c r="P137" i="6"/>
  <c r="P138" i="6"/>
  <c r="Q138" i="6" s="1"/>
  <c r="R138" i="6" s="1"/>
  <c r="P253" i="6"/>
  <c r="P492" i="6"/>
  <c r="P493" i="6"/>
  <c r="P274" i="6"/>
  <c r="Q274" i="6" s="1"/>
  <c r="R274" i="6" s="1"/>
  <c r="P494" i="6"/>
  <c r="P495" i="6"/>
  <c r="P496" i="6"/>
  <c r="P272" i="6"/>
  <c r="Q272" i="6" s="1"/>
  <c r="R272" i="6" s="1"/>
  <c r="P273" i="6"/>
  <c r="P497" i="6"/>
  <c r="P498" i="6"/>
  <c r="P247" i="6"/>
  <c r="Q247" i="6" s="1"/>
  <c r="R247" i="6" s="1"/>
  <c r="P499" i="6"/>
  <c r="P500" i="6"/>
  <c r="P501" i="6"/>
  <c r="P502" i="6"/>
  <c r="Q502" i="6" s="1"/>
  <c r="R502" i="6" s="1"/>
  <c r="P503" i="6"/>
  <c r="P504" i="6"/>
  <c r="P248" i="6"/>
  <c r="P249" i="6"/>
  <c r="Q249" i="6" s="1"/>
  <c r="R249" i="6" s="1"/>
  <c r="P250" i="6"/>
  <c r="P251" i="6"/>
  <c r="P252" i="6"/>
  <c r="P505" i="6"/>
  <c r="Q505" i="6" s="1"/>
  <c r="R505" i="6" s="1"/>
  <c r="P506" i="6"/>
  <c r="P507" i="6"/>
  <c r="P150" i="6"/>
  <c r="P145" i="6"/>
  <c r="Q145" i="6" s="1"/>
  <c r="R145" i="6" s="1"/>
  <c r="S145" i="6" s="1"/>
  <c r="P146" i="6"/>
  <c r="P147" i="6"/>
  <c r="P148" i="6"/>
  <c r="P149" i="6"/>
  <c r="Q149" i="6" s="1"/>
  <c r="R149" i="6" s="1"/>
  <c r="S149" i="6" s="1"/>
  <c r="P144" i="6"/>
  <c r="P139" i="6"/>
  <c r="P140" i="6"/>
  <c r="P141" i="6"/>
  <c r="Q141" i="6" s="1"/>
  <c r="R141" i="6" s="1"/>
  <c r="S141" i="6" s="1"/>
  <c r="P142" i="6"/>
  <c r="P143" i="6"/>
  <c r="P508" i="6"/>
  <c r="P258" i="6"/>
  <c r="Q258" i="6" s="1"/>
  <c r="R258" i="6" s="1"/>
  <c r="P259" i="6"/>
  <c r="P260" i="6"/>
  <c r="P261" i="6"/>
  <c r="P509" i="6"/>
  <c r="Q509" i="6" s="1"/>
  <c r="R509" i="6" s="1"/>
  <c r="P510" i="6"/>
  <c r="P511" i="6"/>
  <c r="P262" i="6"/>
  <c r="P263" i="6"/>
  <c r="Q263" i="6" s="1"/>
  <c r="R263" i="6" s="1"/>
  <c r="P264" i="6"/>
  <c r="P265" i="6"/>
  <c r="P266" i="6"/>
  <c r="P267" i="6"/>
  <c r="Q267" i="6" s="1"/>
  <c r="R267" i="6" s="1"/>
  <c r="P316" i="6"/>
  <c r="P305" i="6"/>
  <c r="P306" i="6"/>
  <c r="P307" i="6"/>
  <c r="Q307" i="6" s="1"/>
  <c r="R307" i="6" s="1"/>
  <c r="S307" i="6" s="1"/>
  <c r="P308" i="6"/>
  <c r="P309" i="6"/>
  <c r="P310" i="6"/>
  <c r="P311" i="6"/>
  <c r="Q311" i="6" s="1"/>
  <c r="R311" i="6" s="1"/>
  <c r="S311" i="6" s="1"/>
  <c r="T311" i="6" s="1"/>
  <c r="U311" i="6" s="1"/>
  <c r="V311" i="6" s="1"/>
  <c r="P312" i="6"/>
  <c r="P313" i="6"/>
  <c r="P314" i="6"/>
  <c r="P315" i="6"/>
  <c r="Q315" i="6" s="1"/>
  <c r="R315" i="6" s="1"/>
  <c r="S315" i="6" s="1"/>
  <c r="T315" i="6" s="1"/>
  <c r="U315" i="6" s="1"/>
  <c r="V315" i="6" s="1"/>
  <c r="P328" i="6"/>
  <c r="P317" i="6"/>
  <c r="P318" i="6"/>
  <c r="P319" i="6"/>
  <c r="Q319" i="6" s="1"/>
  <c r="R319" i="6" s="1"/>
  <c r="P320" i="6"/>
  <c r="P321" i="6"/>
  <c r="P322" i="6"/>
  <c r="P323" i="6"/>
  <c r="Q323" i="6" s="1"/>
  <c r="P324" i="6"/>
  <c r="P325" i="6"/>
  <c r="P326" i="6"/>
  <c r="P327" i="6"/>
  <c r="Q327" i="6" s="1"/>
  <c r="R327" i="6" s="1"/>
  <c r="P512" i="6"/>
  <c r="P513" i="6"/>
  <c r="P514" i="6"/>
  <c r="P515" i="6"/>
  <c r="Q515" i="6" s="1"/>
  <c r="R515" i="6" s="1"/>
  <c r="P516" i="6"/>
  <c r="P517" i="6"/>
  <c r="P234" i="6"/>
  <c r="P231" i="6"/>
  <c r="Q231" i="6" s="1"/>
  <c r="R231" i="6" s="1"/>
  <c r="P232" i="6"/>
  <c r="P233" i="6"/>
  <c r="P518" i="6"/>
  <c r="P519" i="6"/>
  <c r="Q519" i="6" s="1"/>
  <c r="R519" i="6" s="1"/>
  <c r="P520" i="6"/>
  <c r="P521" i="6"/>
  <c r="P522" i="6"/>
  <c r="P523" i="6"/>
  <c r="Q523" i="6" s="1"/>
  <c r="R523" i="6" s="1"/>
  <c r="P524" i="6"/>
  <c r="P525" i="6"/>
  <c r="P526" i="6"/>
  <c r="P527" i="6"/>
  <c r="Q527" i="6" s="1"/>
  <c r="R527" i="6" s="1"/>
  <c r="P2" i="6"/>
  <c r="P3" i="6"/>
  <c r="P4" i="6"/>
  <c r="P5" i="6"/>
  <c r="Q5" i="6" s="1"/>
  <c r="R5" i="6" s="1"/>
  <c r="P6" i="6"/>
  <c r="P7" i="6"/>
  <c r="P8" i="6"/>
  <c r="P9" i="6"/>
  <c r="Q9" i="6" s="1"/>
  <c r="R9" i="6" s="1"/>
  <c r="P10" i="6"/>
  <c r="P11" i="6"/>
  <c r="P12" i="6"/>
  <c r="P13" i="6"/>
  <c r="Q13" i="6" s="1"/>
  <c r="R13" i="6" s="1"/>
  <c r="P14" i="6"/>
  <c r="P15" i="6"/>
  <c r="P16" i="6"/>
  <c r="P17" i="6"/>
  <c r="Q17" i="6" s="1"/>
  <c r="R17" i="6" s="1"/>
  <c r="P18" i="6"/>
  <c r="P19" i="6"/>
  <c r="P20" i="6"/>
  <c r="P528" i="6"/>
  <c r="Q528" i="6" s="1"/>
  <c r="R528" i="6" s="1"/>
  <c r="P21" i="6"/>
  <c r="P22" i="6"/>
  <c r="P23" i="6"/>
  <c r="P24" i="6"/>
  <c r="Q24" i="6" s="1"/>
  <c r="R24" i="6" s="1"/>
  <c r="P35" i="6"/>
  <c r="P25" i="6"/>
  <c r="P26" i="6"/>
  <c r="P27" i="6"/>
  <c r="Q27" i="6" s="1"/>
  <c r="R27" i="6" s="1"/>
  <c r="P28" i="6"/>
  <c r="P29" i="6"/>
  <c r="P30" i="6"/>
  <c r="P31" i="6"/>
  <c r="Q31" i="6" s="1"/>
  <c r="R31" i="6" s="1"/>
  <c r="P36" i="6"/>
  <c r="P47" i="6"/>
  <c r="P58" i="6"/>
  <c r="P69" i="6"/>
  <c r="Q69" i="6" s="1"/>
  <c r="R69" i="6" s="1"/>
  <c r="S69" i="6" s="1"/>
  <c r="T69" i="6" s="1"/>
  <c r="P80" i="6"/>
  <c r="P91" i="6"/>
  <c r="P102" i="6"/>
  <c r="P113" i="6"/>
  <c r="Q113" i="6" s="1"/>
  <c r="R113" i="6" s="1"/>
  <c r="P124" i="6"/>
  <c r="P37" i="6"/>
  <c r="P48" i="6"/>
  <c r="P49" i="6"/>
  <c r="Q49" i="6" s="1"/>
  <c r="R49" i="6" s="1"/>
  <c r="P50" i="6"/>
  <c r="P51" i="6"/>
  <c r="P52" i="6"/>
  <c r="P53" i="6"/>
  <c r="Q53" i="6" s="1"/>
  <c r="R53" i="6" s="1"/>
  <c r="P59" i="6"/>
  <c r="P60" i="6"/>
  <c r="P61" i="6"/>
  <c r="P62" i="6"/>
  <c r="Q62" i="6" s="1"/>
  <c r="R62" i="6" s="1"/>
  <c r="P38" i="6"/>
  <c r="P63" i="6"/>
  <c r="P64" i="6"/>
  <c r="P65" i="6"/>
  <c r="Q65" i="6" s="1"/>
  <c r="R65" i="6" s="1"/>
  <c r="P66" i="6"/>
  <c r="P70" i="6"/>
  <c r="P71" i="6"/>
  <c r="P72" i="6"/>
  <c r="Q72" i="6" s="1"/>
  <c r="R72" i="6" s="1"/>
  <c r="S72" i="6" s="1"/>
  <c r="P73" i="6"/>
  <c r="P74" i="6"/>
  <c r="P75" i="6"/>
  <c r="P39" i="6"/>
  <c r="Q39" i="6" s="1"/>
  <c r="R39" i="6" s="1"/>
  <c r="P76" i="6"/>
  <c r="P77" i="6"/>
  <c r="P81" i="6"/>
  <c r="P82" i="6"/>
  <c r="Q82" i="6" s="1"/>
  <c r="R82" i="6" s="1"/>
  <c r="P83" i="6"/>
  <c r="P84" i="6"/>
  <c r="P85" i="6"/>
  <c r="P86" i="6"/>
  <c r="Q86" i="6" s="1"/>
  <c r="R86" i="6" s="1"/>
  <c r="P87" i="6"/>
  <c r="P88" i="6"/>
  <c r="P40" i="6"/>
  <c r="P92" i="6"/>
  <c r="Q92" i="6" s="1"/>
  <c r="R92" i="6" s="1"/>
  <c r="P93" i="6"/>
  <c r="P94" i="6"/>
  <c r="P95" i="6"/>
  <c r="P96" i="6"/>
  <c r="Q96" i="6" s="1"/>
  <c r="R96" i="6" s="1"/>
  <c r="P97" i="6"/>
  <c r="P98" i="6"/>
  <c r="P99" i="6"/>
  <c r="P103" i="6"/>
  <c r="Q103" i="6" s="1"/>
  <c r="R103" i="6" s="1"/>
  <c r="P104" i="6"/>
  <c r="P41" i="6"/>
  <c r="P105" i="6"/>
  <c r="P106" i="6"/>
  <c r="Q106" i="6" s="1"/>
  <c r="R106" i="6" s="1"/>
  <c r="P107" i="6"/>
  <c r="P108" i="6"/>
  <c r="P109" i="6"/>
  <c r="P110" i="6"/>
  <c r="Q110" i="6" s="1"/>
  <c r="R110" i="6" s="1"/>
  <c r="P114" i="6"/>
  <c r="P115" i="6"/>
  <c r="P116" i="6"/>
  <c r="P117" i="6"/>
  <c r="Q117" i="6" s="1"/>
  <c r="R117" i="6" s="1"/>
  <c r="P42" i="6"/>
  <c r="P118" i="6"/>
  <c r="P119" i="6"/>
  <c r="P120" i="6"/>
  <c r="Q120" i="6" s="1"/>
  <c r="R120" i="6" s="1"/>
  <c r="P121" i="6"/>
  <c r="P125" i="6"/>
  <c r="P126" i="6"/>
  <c r="P127" i="6"/>
  <c r="Q127" i="6" s="1"/>
  <c r="P128" i="6"/>
  <c r="P129" i="6"/>
  <c r="P130" i="6"/>
  <c r="P43" i="6"/>
  <c r="Q43" i="6" s="1"/>
  <c r="R43" i="6" s="1"/>
  <c r="S43" i="6" s="1"/>
  <c r="T43" i="6" s="1"/>
  <c r="U43" i="6" s="1"/>
  <c r="P131" i="6"/>
  <c r="P132" i="6"/>
  <c r="P44" i="6"/>
  <c r="P54" i="6"/>
  <c r="Q54" i="6" s="1"/>
  <c r="R54" i="6" s="1"/>
  <c r="P55" i="6"/>
  <c r="P45" i="6"/>
  <c r="P56" i="6"/>
  <c r="P67" i="6"/>
  <c r="Q67" i="6" s="1"/>
  <c r="R67" i="6" s="1"/>
  <c r="P78" i="6"/>
  <c r="P89" i="6"/>
  <c r="P100" i="6"/>
  <c r="P111" i="6"/>
  <c r="Q111" i="6" s="1"/>
  <c r="R111" i="6" s="1"/>
  <c r="S111" i="6" s="1"/>
  <c r="P122" i="6"/>
  <c r="P133" i="6"/>
  <c r="P46" i="6"/>
  <c r="P57" i="6"/>
  <c r="Q57" i="6" s="1"/>
  <c r="R57" i="6" s="1"/>
  <c r="P68" i="6"/>
  <c r="P79" i="6"/>
  <c r="P90" i="6"/>
  <c r="P101" i="6"/>
  <c r="Q101" i="6" s="1"/>
  <c r="R101" i="6" s="1"/>
  <c r="P112" i="6"/>
  <c r="P123" i="6"/>
  <c r="P134" i="6"/>
  <c r="P32" i="6"/>
  <c r="Q32" i="6" s="1"/>
  <c r="R32" i="6" s="1"/>
  <c r="P33" i="6"/>
  <c r="P34" i="6"/>
  <c r="P529" i="6"/>
  <c r="P530" i="6"/>
  <c r="Q530" i="6" s="1"/>
  <c r="P531" i="6"/>
  <c r="P532" i="6"/>
  <c r="Q275" i="6"/>
  <c r="R275" i="6" s="1"/>
  <c r="Q276" i="6"/>
  <c r="R276" i="6" s="1"/>
  <c r="Q278" i="6"/>
  <c r="Q336" i="6"/>
  <c r="Q281" i="6"/>
  <c r="R281" i="6" s="1"/>
  <c r="Q283" i="6"/>
  <c r="Q286" i="6"/>
  <c r="R286" i="6" s="1"/>
  <c r="Q342" i="6"/>
  <c r="Q346" i="6"/>
  <c r="R346" i="6" s="1"/>
  <c r="Q350" i="6"/>
  <c r="Q354" i="6"/>
  <c r="R354" i="6" s="1"/>
  <c r="Q355" i="6"/>
  <c r="R355" i="6" s="1"/>
  <c r="Q358" i="6"/>
  <c r="Q362" i="6"/>
  <c r="R362" i="6" s="1"/>
  <c r="Q363" i="6"/>
  <c r="R363" i="6" s="1"/>
  <c r="Q366" i="6"/>
  <c r="Q370" i="6"/>
  <c r="R370" i="6" s="1"/>
  <c r="Q374" i="6"/>
  <c r="Q378" i="6"/>
  <c r="R378" i="6" s="1"/>
  <c r="Q382" i="6"/>
  <c r="Q386" i="6"/>
  <c r="R386" i="6" s="1"/>
  <c r="Q387" i="6"/>
  <c r="R387" i="6" s="1"/>
  <c r="Q390" i="6"/>
  <c r="Q394" i="6"/>
  <c r="R394" i="6" s="1"/>
  <c r="Q395" i="6"/>
  <c r="R395" i="6" s="1"/>
  <c r="Q398" i="6"/>
  <c r="Q402" i="6"/>
  <c r="R402" i="6" s="1"/>
  <c r="Q406" i="6"/>
  <c r="Q410" i="6"/>
  <c r="R410" i="6" s="1"/>
  <c r="Q414" i="6"/>
  <c r="Q418" i="6"/>
  <c r="R418" i="6" s="1"/>
  <c r="Q419" i="6"/>
  <c r="R419" i="6" s="1"/>
  <c r="Q186" i="6"/>
  <c r="Q190" i="6"/>
  <c r="R190" i="6" s="1"/>
  <c r="Q287" i="6"/>
  <c r="R287" i="6" s="1"/>
  <c r="Q192" i="6"/>
  <c r="Q290" i="6"/>
  <c r="Q198" i="6"/>
  <c r="Q202" i="6"/>
  <c r="R202" i="6" s="1"/>
  <c r="S202" i="6" s="1"/>
  <c r="Q293" i="6"/>
  <c r="Q206" i="6"/>
  <c r="R206" i="6" s="1"/>
  <c r="Q207" i="6"/>
  <c r="R207" i="6" s="1"/>
  <c r="S207" i="6" s="1"/>
  <c r="T207" i="6" s="1"/>
  <c r="U207" i="6" s="1"/>
  <c r="V207" i="6" s="1"/>
  <c r="Q209" i="6"/>
  <c r="Q211" i="6"/>
  <c r="R211" i="6" s="1"/>
  <c r="Q212" i="6"/>
  <c r="R212" i="6" s="1"/>
  <c r="Q297" i="6"/>
  <c r="Q215" i="6"/>
  <c r="Q422" i="6"/>
  <c r="Q426" i="6"/>
  <c r="Q303" i="6"/>
  <c r="Q154" i="6"/>
  <c r="Q155" i="6"/>
  <c r="R155" i="6" s="1"/>
  <c r="Q158" i="6"/>
  <c r="Q162" i="6"/>
  <c r="Q427" i="6"/>
  <c r="R427" i="6" s="1"/>
  <c r="Q164" i="6"/>
  <c r="Q184" i="6"/>
  <c r="Q167" i="6"/>
  <c r="Q171" i="6"/>
  <c r="R171" i="6" s="1"/>
  <c r="Q175" i="6"/>
  <c r="Q179" i="6"/>
  <c r="R179" i="6" s="1"/>
  <c r="Q180" i="6"/>
  <c r="R180" i="6" s="1"/>
  <c r="Q183" i="6"/>
  <c r="Q436" i="6"/>
  <c r="Q437" i="6"/>
  <c r="R437" i="6" s="1"/>
  <c r="Q240" i="6"/>
  <c r="Q239" i="6"/>
  <c r="Q442" i="6"/>
  <c r="Q446" i="6"/>
  <c r="R446" i="6" s="1"/>
  <c r="Q450" i="6"/>
  <c r="Q454" i="6"/>
  <c r="R454" i="6" s="1"/>
  <c r="Q455" i="6"/>
  <c r="R455" i="6" s="1"/>
  <c r="Q458" i="6"/>
  <c r="Q462" i="6"/>
  <c r="Q463" i="6"/>
  <c r="R463" i="6" s="1"/>
  <c r="Q466" i="6"/>
  <c r="Q246" i="6"/>
  <c r="R246" i="6" s="1"/>
  <c r="Q245" i="6"/>
  <c r="Q472" i="6"/>
  <c r="R472" i="6" s="1"/>
  <c r="Q219" i="6"/>
  <c r="Q226" i="6"/>
  <c r="Q477" i="6"/>
  <c r="R477" i="6" s="1"/>
  <c r="Q254" i="6"/>
  <c r="Q227" i="6"/>
  <c r="Q228" i="6"/>
  <c r="R228" i="6" s="1"/>
  <c r="Q481" i="6"/>
  <c r="Q482" i="6"/>
  <c r="R482" i="6" s="1"/>
  <c r="Q268" i="6"/>
  <c r="Q271" i="6"/>
  <c r="R271" i="6" s="1"/>
  <c r="Q484" i="6"/>
  <c r="Q135" i="6"/>
  <c r="Q136" i="6"/>
  <c r="R136" i="6" s="1"/>
  <c r="Q490" i="6"/>
  <c r="Q253" i="6"/>
  <c r="Q492" i="6"/>
  <c r="R492" i="6" s="1"/>
  <c r="Q494" i="6"/>
  <c r="Q273" i="6"/>
  <c r="R273" i="6" s="1"/>
  <c r="Q499" i="6"/>
  <c r="Q503" i="6"/>
  <c r="R503" i="6" s="1"/>
  <c r="Q250" i="6"/>
  <c r="Q506" i="6"/>
  <c r="Q507" i="6"/>
  <c r="R507" i="6" s="1"/>
  <c r="Q146" i="6"/>
  <c r="Q144" i="6"/>
  <c r="Q139" i="6"/>
  <c r="R139" i="6" s="1"/>
  <c r="S139" i="6" s="1"/>
  <c r="Q142" i="6"/>
  <c r="Q259" i="6"/>
  <c r="R259" i="6" s="1"/>
  <c r="Q510" i="6"/>
  <c r="Q264" i="6"/>
  <c r="R264" i="6" s="1"/>
  <c r="Q316" i="6"/>
  <c r="Q308" i="6"/>
  <c r="R308" i="6" s="1"/>
  <c r="S308" i="6" s="1"/>
  <c r="Q309" i="6"/>
  <c r="R309" i="6" s="1"/>
  <c r="Q312" i="6"/>
  <c r="Q328" i="6"/>
  <c r="R328" i="6" s="1"/>
  <c r="Q320" i="6"/>
  <c r="Q324" i="6"/>
  <c r="Q512" i="6"/>
  <c r="Q513" i="6"/>
  <c r="R513" i="6" s="1"/>
  <c r="Q516" i="6"/>
  <c r="Q232" i="6"/>
  <c r="R232" i="6" s="1"/>
  <c r="Q233" i="6"/>
  <c r="R233" i="6" s="1"/>
  <c r="Q520" i="6"/>
  <c r="R520" i="6" s="1"/>
  <c r="Q524" i="6"/>
  <c r="Q2" i="6"/>
  <c r="Q6" i="6"/>
  <c r="Q10" i="6"/>
  <c r="Q14" i="6"/>
  <c r="Q15" i="6"/>
  <c r="R15" i="6" s="1"/>
  <c r="Q18" i="6"/>
  <c r="R18" i="6" s="1"/>
  <c r="Q21" i="6"/>
  <c r="Q22" i="6"/>
  <c r="R22" i="6" s="1"/>
  <c r="Q35" i="6"/>
  <c r="R35" i="6" s="1"/>
  <c r="Q28" i="6"/>
  <c r="Q36" i="6"/>
  <c r="Q80" i="6"/>
  <c r="Q124" i="6"/>
  <c r="Q50" i="6"/>
  <c r="R50" i="6" s="1"/>
  <c r="Q59" i="6"/>
  <c r="Q38" i="6"/>
  <c r="R38" i="6" s="1"/>
  <c r="Q63" i="6"/>
  <c r="R63" i="6" s="1"/>
  <c r="Q66" i="6"/>
  <c r="Q73" i="6"/>
  <c r="Q74" i="6"/>
  <c r="R74" i="6" s="1"/>
  <c r="Q76" i="6"/>
  <c r="Q83" i="6"/>
  <c r="Q87" i="6"/>
  <c r="Q93" i="6"/>
  <c r="Q97" i="6"/>
  <c r="R97" i="6" s="1"/>
  <c r="Q104" i="6"/>
  <c r="Q41" i="6"/>
  <c r="Q107" i="6"/>
  <c r="R107" i="6" s="1"/>
  <c r="Q114" i="6"/>
  <c r="Q115" i="6"/>
  <c r="Q42" i="6"/>
  <c r="Q121" i="6"/>
  <c r="Q128" i="6"/>
  <c r="Q129" i="6"/>
  <c r="R129" i="6" s="1"/>
  <c r="Q131" i="6"/>
  <c r="Q55" i="6"/>
  <c r="Q45" i="6"/>
  <c r="R45" i="6" s="1"/>
  <c r="Q78" i="6"/>
  <c r="R78" i="6" s="1"/>
  <c r="S78" i="6" s="1"/>
  <c r="T78" i="6" s="1"/>
  <c r="U78" i="6" s="1"/>
  <c r="Q122" i="6"/>
  <c r="Q68" i="6"/>
  <c r="R68" i="6" s="1"/>
  <c r="S68" i="6" s="1"/>
  <c r="T68" i="6" s="1"/>
  <c r="U68" i="6" s="1"/>
  <c r="Q112" i="6"/>
  <c r="Q33" i="6"/>
  <c r="Q531" i="6"/>
  <c r="Q532" i="6"/>
  <c r="R532" i="6" s="1"/>
  <c r="R278" i="6"/>
  <c r="R336" i="6"/>
  <c r="R283" i="6"/>
  <c r="R342" i="6"/>
  <c r="R350" i="6"/>
  <c r="R358" i="6"/>
  <c r="R366" i="6"/>
  <c r="R367" i="6"/>
  <c r="R374" i="6"/>
  <c r="R382" i="6"/>
  <c r="R390" i="6"/>
  <c r="R398" i="6"/>
  <c r="R399" i="6"/>
  <c r="R406" i="6"/>
  <c r="R414" i="6"/>
  <c r="R415" i="6"/>
  <c r="R186" i="6"/>
  <c r="R192" i="6"/>
  <c r="R193" i="6"/>
  <c r="R290" i="6"/>
  <c r="R198" i="6"/>
  <c r="R293" i="6"/>
  <c r="R209" i="6"/>
  <c r="R297" i="6"/>
  <c r="R298" i="6"/>
  <c r="R215" i="6"/>
  <c r="R422" i="6"/>
  <c r="R423" i="6"/>
  <c r="R426" i="6"/>
  <c r="R303" i="6"/>
  <c r="R154" i="6"/>
  <c r="R158" i="6"/>
  <c r="R162" i="6"/>
  <c r="R164" i="6"/>
  <c r="R184" i="6"/>
  <c r="S158" i="6" s="1"/>
  <c r="R167" i="6"/>
  <c r="R175" i="6"/>
  <c r="R176" i="6"/>
  <c r="R183" i="6"/>
  <c r="R436" i="6"/>
  <c r="R240" i="6"/>
  <c r="R239" i="6"/>
  <c r="R442" i="6"/>
  <c r="R450" i="6"/>
  <c r="R458" i="6"/>
  <c r="R462" i="6"/>
  <c r="R466" i="6"/>
  <c r="R245" i="6"/>
  <c r="R469" i="6"/>
  <c r="R219" i="6"/>
  <c r="R226" i="6"/>
  <c r="R254" i="6"/>
  <c r="R227" i="6"/>
  <c r="R481" i="6"/>
  <c r="R268" i="6"/>
  <c r="R269" i="6"/>
  <c r="R484" i="6"/>
  <c r="R135" i="6"/>
  <c r="R490" i="6"/>
  <c r="R253" i="6"/>
  <c r="R494" i="6"/>
  <c r="R499" i="6"/>
  <c r="R500" i="6"/>
  <c r="R250" i="6"/>
  <c r="R506" i="6"/>
  <c r="R146" i="6"/>
  <c r="R144" i="6"/>
  <c r="R142" i="6"/>
  <c r="R510" i="6"/>
  <c r="R511" i="6"/>
  <c r="R316" i="6"/>
  <c r="R312" i="6"/>
  <c r="R320" i="6"/>
  <c r="R323" i="6"/>
  <c r="R324" i="6"/>
  <c r="R512" i="6"/>
  <c r="R516" i="6"/>
  <c r="R517" i="6"/>
  <c r="R524" i="6"/>
  <c r="R2" i="6"/>
  <c r="R6" i="6"/>
  <c r="R10" i="6"/>
  <c r="R14" i="6"/>
  <c r="R21" i="6"/>
  <c r="R25" i="6"/>
  <c r="R28" i="6"/>
  <c r="R36" i="6"/>
  <c r="R47" i="6"/>
  <c r="R80" i="6"/>
  <c r="R124" i="6"/>
  <c r="R59" i="6"/>
  <c r="R66" i="6"/>
  <c r="R73" i="6"/>
  <c r="R76" i="6"/>
  <c r="R77" i="6"/>
  <c r="R83" i="6"/>
  <c r="R87" i="6"/>
  <c r="R93" i="6"/>
  <c r="R104" i="6"/>
  <c r="R41" i="6"/>
  <c r="R114" i="6"/>
  <c r="R115" i="6"/>
  <c r="R42" i="6"/>
  <c r="R121" i="6"/>
  <c r="R127" i="6"/>
  <c r="R128" i="6"/>
  <c r="R131" i="6"/>
  <c r="R55" i="6"/>
  <c r="R122" i="6"/>
  <c r="R79" i="6"/>
  <c r="R112" i="6"/>
  <c r="R33" i="6"/>
  <c r="R34" i="6"/>
  <c r="R530" i="6"/>
  <c r="R531" i="6"/>
  <c r="S333" i="6"/>
  <c r="S334" i="6"/>
  <c r="S335" i="6"/>
  <c r="S336" i="6"/>
  <c r="S337" i="6"/>
  <c r="S338" i="6"/>
  <c r="S339" i="6"/>
  <c r="S340" i="6"/>
  <c r="S341" i="6"/>
  <c r="S342" i="6"/>
  <c r="S343" i="6"/>
  <c r="S344" i="6"/>
  <c r="S345" i="6"/>
  <c r="S346" i="6"/>
  <c r="S347" i="6"/>
  <c r="S348" i="6"/>
  <c r="S349" i="6"/>
  <c r="S350" i="6"/>
  <c r="S351" i="6"/>
  <c r="S352" i="6"/>
  <c r="S353" i="6"/>
  <c r="S354" i="6"/>
  <c r="S355" i="6"/>
  <c r="S356" i="6"/>
  <c r="S357" i="6"/>
  <c r="S358" i="6"/>
  <c r="S359" i="6"/>
  <c r="S360" i="6"/>
  <c r="S361" i="6"/>
  <c r="S362" i="6"/>
  <c r="S363" i="6"/>
  <c r="S364" i="6"/>
  <c r="S365" i="6"/>
  <c r="S366" i="6"/>
  <c r="S367" i="6"/>
  <c r="S368" i="6"/>
  <c r="S369" i="6"/>
  <c r="S370" i="6"/>
  <c r="S371" i="6"/>
  <c r="S372" i="6"/>
  <c r="S373" i="6"/>
  <c r="S374" i="6"/>
  <c r="S375" i="6"/>
  <c r="S376" i="6"/>
  <c r="S377" i="6"/>
  <c r="S378" i="6"/>
  <c r="S379" i="6"/>
  <c r="S380" i="6"/>
  <c r="S381" i="6"/>
  <c r="S382" i="6"/>
  <c r="S383" i="6"/>
  <c r="S384" i="6"/>
  <c r="S385" i="6"/>
  <c r="S386" i="6"/>
  <c r="S387" i="6"/>
  <c r="S388" i="6"/>
  <c r="S389" i="6"/>
  <c r="S390" i="6"/>
  <c r="S391" i="6"/>
  <c r="T391" i="6" s="1"/>
  <c r="S392" i="6"/>
  <c r="S393" i="6"/>
  <c r="S394" i="6"/>
  <c r="S395" i="6"/>
  <c r="T395" i="6" s="1"/>
  <c r="U395" i="6" s="1"/>
  <c r="S396" i="6"/>
  <c r="S397" i="6"/>
  <c r="S398" i="6"/>
  <c r="S399" i="6"/>
  <c r="T399" i="6" s="1"/>
  <c r="S400" i="6"/>
  <c r="S401" i="6"/>
  <c r="S402" i="6"/>
  <c r="S403" i="6"/>
  <c r="T403" i="6" s="1"/>
  <c r="S404" i="6"/>
  <c r="S405" i="6"/>
  <c r="S406" i="6"/>
  <c r="S407" i="6"/>
  <c r="T407" i="6" s="1"/>
  <c r="S408" i="6"/>
  <c r="S409" i="6"/>
  <c r="S410" i="6"/>
  <c r="S411" i="6"/>
  <c r="T411" i="6" s="1"/>
  <c r="S412" i="6"/>
  <c r="S413" i="6"/>
  <c r="S414" i="6"/>
  <c r="S415" i="6"/>
  <c r="T415" i="6" s="1"/>
  <c r="S416" i="6"/>
  <c r="S417" i="6"/>
  <c r="S418" i="6"/>
  <c r="S419" i="6"/>
  <c r="T419" i="6" s="1"/>
  <c r="S420" i="6"/>
  <c r="S188" i="6"/>
  <c r="S190" i="6"/>
  <c r="S193" i="6"/>
  <c r="S194" i="6"/>
  <c r="S196" i="6"/>
  <c r="S199" i="6"/>
  <c r="S200" i="6"/>
  <c r="T200" i="6" s="1"/>
  <c r="U200" i="6" s="1"/>
  <c r="Y200" i="6" s="1"/>
  <c r="S204" i="6"/>
  <c r="S206" i="6"/>
  <c r="S218" i="6"/>
  <c r="S211" i="6"/>
  <c r="S213" i="6"/>
  <c r="T213" i="6" s="1"/>
  <c r="U213" i="6" s="1"/>
  <c r="S215" i="6"/>
  <c r="S421" i="6"/>
  <c r="S422" i="6"/>
  <c r="S423" i="6"/>
  <c r="S424" i="6"/>
  <c r="S425" i="6"/>
  <c r="S426" i="6"/>
  <c r="S154" i="6"/>
  <c r="S155" i="6"/>
  <c r="S156" i="6"/>
  <c r="S160" i="6"/>
  <c r="T160" i="6" s="1"/>
  <c r="U160" i="6" s="1"/>
  <c r="S162" i="6"/>
  <c r="S427" i="6"/>
  <c r="S428" i="6"/>
  <c r="S164" i="6"/>
  <c r="T164" i="6" s="1"/>
  <c r="U164" i="6" s="1"/>
  <c r="W164" i="6" s="1"/>
  <c r="S429" i="6"/>
  <c r="S430" i="6"/>
  <c r="S184" i="6"/>
  <c r="S431" i="6"/>
  <c r="T431" i="6" s="1"/>
  <c r="U431" i="6" s="1"/>
  <c r="Y431" i="6" s="1"/>
  <c r="S432" i="6"/>
  <c r="S168" i="6"/>
  <c r="S169" i="6"/>
  <c r="S171" i="6"/>
  <c r="S175" i="6"/>
  <c r="S176" i="6"/>
  <c r="S177" i="6"/>
  <c r="S181" i="6"/>
  <c r="S183" i="6"/>
  <c r="S433" i="6"/>
  <c r="S434" i="6"/>
  <c r="S435" i="6"/>
  <c r="S436" i="6"/>
  <c r="S437" i="6"/>
  <c r="S438" i="6"/>
  <c r="S240" i="6"/>
  <c r="S236" i="6"/>
  <c r="S237" i="6"/>
  <c r="S239" i="6"/>
  <c r="S439" i="6"/>
  <c r="S440" i="6"/>
  <c r="S441" i="6"/>
  <c r="S442" i="6"/>
  <c r="S443" i="6"/>
  <c r="S444" i="6"/>
  <c r="S445" i="6"/>
  <c r="S446" i="6"/>
  <c r="S447" i="6"/>
  <c r="S448" i="6"/>
  <c r="S449" i="6"/>
  <c r="S450" i="6"/>
  <c r="S451" i="6"/>
  <c r="S452" i="6"/>
  <c r="S453" i="6"/>
  <c r="S454" i="6"/>
  <c r="S455" i="6"/>
  <c r="S456" i="6"/>
  <c r="S457" i="6"/>
  <c r="S458" i="6"/>
  <c r="S459" i="6"/>
  <c r="S460" i="6"/>
  <c r="S461" i="6"/>
  <c r="S462" i="6"/>
  <c r="S463" i="6"/>
  <c r="S464" i="6"/>
  <c r="S465" i="6"/>
  <c r="S466" i="6"/>
  <c r="S467" i="6"/>
  <c r="S468" i="6"/>
  <c r="T468" i="6" s="1"/>
  <c r="U468" i="6" s="1"/>
  <c r="Y468" i="6" s="1"/>
  <c r="S246" i="6"/>
  <c r="S243" i="6"/>
  <c r="S245" i="6"/>
  <c r="T245" i="6" s="1"/>
  <c r="U245" i="6" s="1"/>
  <c r="S469" i="6"/>
  <c r="T469" i="6" s="1"/>
  <c r="U469" i="6" s="1"/>
  <c r="S470" i="6"/>
  <c r="S471" i="6"/>
  <c r="S472" i="6"/>
  <c r="T472" i="6" s="1"/>
  <c r="U472" i="6" s="1"/>
  <c r="S473" i="6"/>
  <c r="T473" i="6" s="1"/>
  <c r="U473" i="6" s="1"/>
  <c r="S474" i="6"/>
  <c r="S475" i="6"/>
  <c r="S476" i="6"/>
  <c r="T476" i="6" s="1"/>
  <c r="U476" i="6" s="1"/>
  <c r="S477" i="6"/>
  <c r="T477" i="6" s="1"/>
  <c r="U477" i="6" s="1"/>
  <c r="S478" i="6"/>
  <c r="S479" i="6"/>
  <c r="S480" i="6"/>
  <c r="T480" i="6" s="1"/>
  <c r="U480" i="6" s="1"/>
  <c r="S481" i="6"/>
  <c r="T481" i="6" s="1"/>
  <c r="U481" i="6" s="1"/>
  <c r="V481" i="6" s="1"/>
  <c r="S482" i="6"/>
  <c r="S483" i="6"/>
  <c r="S484" i="6"/>
  <c r="T484" i="6" s="1"/>
  <c r="U484" i="6" s="1"/>
  <c r="S485" i="6"/>
  <c r="T485" i="6" s="1"/>
  <c r="U485" i="6" s="1"/>
  <c r="S486" i="6"/>
  <c r="S487" i="6"/>
  <c r="S488" i="6"/>
  <c r="T488" i="6" s="1"/>
  <c r="U488" i="6" s="1"/>
  <c r="S489" i="6"/>
  <c r="T489" i="6" s="1"/>
  <c r="U489" i="6" s="1"/>
  <c r="S490" i="6"/>
  <c r="T490" i="6" s="1"/>
  <c r="U490" i="6" s="1"/>
  <c r="V490" i="6" s="1"/>
  <c r="S491" i="6"/>
  <c r="S253" i="6"/>
  <c r="S492" i="6"/>
  <c r="T492" i="6" s="1"/>
  <c r="U492" i="6" s="1"/>
  <c r="S493" i="6"/>
  <c r="T493" i="6" s="1"/>
  <c r="U493" i="6" s="1"/>
  <c r="V493" i="6" s="1"/>
  <c r="S494" i="6"/>
  <c r="S495" i="6"/>
  <c r="S496" i="6"/>
  <c r="S497" i="6"/>
  <c r="T497" i="6" s="1"/>
  <c r="U497" i="6" s="1"/>
  <c r="S498" i="6"/>
  <c r="S499" i="6"/>
  <c r="T499" i="6" s="1"/>
  <c r="U499" i="6" s="1"/>
  <c r="S500" i="6"/>
  <c r="S501" i="6"/>
  <c r="T501" i="6" s="1"/>
  <c r="S502" i="6"/>
  <c r="S503" i="6"/>
  <c r="T503" i="6" s="1"/>
  <c r="U503" i="6" s="1"/>
  <c r="S504" i="6"/>
  <c r="T504" i="6" s="1"/>
  <c r="U504" i="6" s="1"/>
  <c r="S248" i="6"/>
  <c r="T248" i="6" s="1"/>
  <c r="S250" i="6"/>
  <c r="S251" i="6"/>
  <c r="S252" i="6"/>
  <c r="T252" i="6" s="1"/>
  <c r="U252" i="6" s="1"/>
  <c r="Y252" i="6" s="1"/>
  <c r="S505" i="6"/>
  <c r="T505" i="6" s="1"/>
  <c r="U505" i="6" s="1"/>
  <c r="S506" i="6"/>
  <c r="S507" i="6"/>
  <c r="S150" i="6"/>
  <c r="S146" i="6"/>
  <c r="S147" i="6"/>
  <c r="S148" i="6"/>
  <c r="S144" i="6"/>
  <c r="T144" i="6" s="1"/>
  <c r="U144" i="6" s="1"/>
  <c r="V144" i="6" s="1"/>
  <c r="S140" i="6"/>
  <c r="S142" i="6"/>
  <c r="S143" i="6"/>
  <c r="S508" i="6"/>
  <c r="S509" i="6"/>
  <c r="T509" i="6" s="1"/>
  <c r="U509" i="6" s="1"/>
  <c r="V509" i="6" s="1"/>
  <c r="S510" i="6"/>
  <c r="S511" i="6"/>
  <c r="T511" i="6" s="1"/>
  <c r="U511" i="6" s="1"/>
  <c r="S316" i="6"/>
  <c r="S305" i="6"/>
  <c r="T305" i="6" s="1"/>
  <c r="S309" i="6"/>
  <c r="T309" i="6" s="1"/>
  <c r="U309" i="6" s="1"/>
  <c r="S312" i="6"/>
  <c r="S313" i="6"/>
  <c r="T313" i="6" s="1"/>
  <c r="U313" i="6" s="1"/>
  <c r="S317" i="6"/>
  <c r="S323" i="6"/>
  <c r="S325" i="6"/>
  <c r="S512" i="6"/>
  <c r="S513" i="6"/>
  <c r="T513" i="6" s="1"/>
  <c r="U513" i="6" s="1"/>
  <c r="S514" i="6"/>
  <c r="S515" i="6"/>
  <c r="S516" i="6"/>
  <c r="S517" i="6"/>
  <c r="T517" i="6" s="1"/>
  <c r="U517" i="6" s="1"/>
  <c r="V517" i="6" s="1"/>
  <c r="S518" i="6"/>
  <c r="S519" i="6"/>
  <c r="T519" i="6" s="1"/>
  <c r="U519" i="6" s="1"/>
  <c r="V519" i="6" s="1"/>
  <c r="S520" i="6"/>
  <c r="T520" i="6" s="1"/>
  <c r="U520" i="6" s="1"/>
  <c r="S521" i="6"/>
  <c r="T521" i="6" s="1"/>
  <c r="U521" i="6" s="1"/>
  <c r="S522" i="6"/>
  <c r="S523" i="6"/>
  <c r="S524" i="6"/>
  <c r="S525" i="6"/>
  <c r="T525" i="6" s="1"/>
  <c r="U525" i="6" s="1"/>
  <c r="V525" i="6" s="1"/>
  <c r="S526" i="6"/>
  <c r="T526" i="6" s="1"/>
  <c r="U526" i="6" s="1"/>
  <c r="S527" i="6"/>
  <c r="T527" i="6" s="1"/>
  <c r="U527" i="6" s="1"/>
  <c r="S10" i="6"/>
  <c r="T10" i="6" s="1"/>
  <c r="U10" i="6" s="1"/>
  <c r="V10" i="6" s="1"/>
  <c r="S528" i="6"/>
  <c r="S26" i="6"/>
  <c r="T26" i="6" s="1"/>
  <c r="U26" i="6" s="1"/>
  <c r="V26" i="6" s="1"/>
  <c r="S58" i="6"/>
  <c r="T58" i="6" s="1"/>
  <c r="S102" i="6"/>
  <c r="S113" i="6"/>
  <c r="S59" i="6"/>
  <c r="T59" i="6" s="1"/>
  <c r="U59" i="6" s="1"/>
  <c r="V59" i="6" s="1"/>
  <c r="S60" i="6"/>
  <c r="T60" i="6" s="1"/>
  <c r="U60" i="6" s="1"/>
  <c r="W60" i="6" s="1"/>
  <c r="S62" i="6"/>
  <c r="T62" i="6" s="1"/>
  <c r="U62" i="6" s="1"/>
  <c r="S64" i="6"/>
  <c r="T64" i="6" s="1"/>
  <c r="S65" i="6"/>
  <c r="T65" i="6" s="1"/>
  <c r="S66" i="6"/>
  <c r="T66" i="6" s="1"/>
  <c r="U66" i="6" s="1"/>
  <c r="V66" i="6" s="1"/>
  <c r="S70" i="6"/>
  <c r="T70" i="6" s="1"/>
  <c r="U70" i="6" s="1"/>
  <c r="S71" i="6"/>
  <c r="T71" i="6" s="1"/>
  <c r="S73" i="6"/>
  <c r="T73" i="6" s="1"/>
  <c r="U73" i="6" s="1"/>
  <c r="S74" i="6"/>
  <c r="T74" i="6" s="1"/>
  <c r="U74" i="6" s="1"/>
  <c r="W74" i="6" s="1"/>
  <c r="S75" i="6"/>
  <c r="T75" i="6" s="1"/>
  <c r="S76" i="6"/>
  <c r="S77" i="6"/>
  <c r="T77" i="6" s="1"/>
  <c r="U77" i="6" s="1"/>
  <c r="V77" i="6" s="1"/>
  <c r="S84" i="6"/>
  <c r="T84" i="6" s="1"/>
  <c r="U84" i="6" s="1"/>
  <c r="W84" i="6" s="1"/>
  <c r="S88" i="6"/>
  <c r="T88" i="6" s="1"/>
  <c r="U88" i="6" s="1"/>
  <c r="S40" i="6"/>
  <c r="T40" i="6" s="1"/>
  <c r="S94" i="6"/>
  <c r="T94" i="6" s="1"/>
  <c r="U94" i="6" s="1"/>
  <c r="V94" i="6" s="1"/>
  <c r="S104" i="6"/>
  <c r="T104" i="6" s="1"/>
  <c r="U104" i="6" s="1"/>
  <c r="V104" i="6" s="1"/>
  <c r="S41" i="6"/>
  <c r="T41" i="6" s="1"/>
  <c r="U41" i="6" s="1"/>
  <c r="S105" i="6"/>
  <c r="S106" i="6"/>
  <c r="T106" i="6" s="1"/>
  <c r="U106" i="6" s="1"/>
  <c r="S107" i="6"/>
  <c r="T107" i="6" s="1"/>
  <c r="U107" i="6" s="1"/>
  <c r="S109" i="6"/>
  <c r="T109" i="6" s="1"/>
  <c r="U109" i="6" s="1"/>
  <c r="S114" i="6"/>
  <c r="S115" i="6"/>
  <c r="T115" i="6" s="1"/>
  <c r="U115" i="6" s="1"/>
  <c r="V115" i="6" s="1"/>
  <c r="S118" i="6"/>
  <c r="T118" i="6" s="1"/>
  <c r="U118" i="6" s="1"/>
  <c r="S119" i="6"/>
  <c r="T119" i="6" s="1"/>
  <c r="U119" i="6" s="1"/>
  <c r="W119" i="6" s="1"/>
  <c r="S120" i="6"/>
  <c r="T120" i="6" s="1"/>
  <c r="U120" i="6" s="1"/>
  <c r="S126" i="6"/>
  <c r="T126" i="6" s="1"/>
  <c r="U126" i="6" s="1"/>
  <c r="V126" i="6" s="1"/>
  <c r="S127" i="6"/>
  <c r="T127" i="6" s="1"/>
  <c r="U127" i="6" s="1"/>
  <c r="S129" i="6"/>
  <c r="T129" i="6" s="1"/>
  <c r="U129" i="6" s="1"/>
  <c r="V129" i="6" s="1"/>
  <c r="S132" i="6"/>
  <c r="T132" i="6" s="1"/>
  <c r="U132" i="6" s="1"/>
  <c r="S44" i="6"/>
  <c r="T44" i="6" s="1"/>
  <c r="U44" i="6" s="1"/>
  <c r="S45" i="6"/>
  <c r="T45" i="6" s="1"/>
  <c r="U45" i="6" s="1"/>
  <c r="V45" i="6" s="1"/>
  <c r="S89" i="6"/>
  <c r="T89" i="6" s="1"/>
  <c r="U89" i="6" s="1"/>
  <c r="V89" i="6" s="1"/>
  <c r="S122" i="6"/>
  <c r="S133" i="6"/>
  <c r="T133" i="6" s="1"/>
  <c r="U133" i="6" s="1"/>
  <c r="S46" i="6"/>
  <c r="T46" i="6" s="1"/>
  <c r="U46" i="6" s="1"/>
  <c r="W46" i="6" s="1"/>
  <c r="S79" i="6"/>
  <c r="T79" i="6" s="1"/>
  <c r="U79" i="6" s="1"/>
  <c r="V79" i="6" s="1"/>
  <c r="S90" i="6"/>
  <c r="T90" i="6" s="1"/>
  <c r="U90" i="6" s="1"/>
  <c r="S112" i="6"/>
  <c r="S134" i="6"/>
  <c r="T134" i="6" s="1"/>
  <c r="U134" i="6" s="1"/>
  <c r="W134" i="6" s="1"/>
  <c r="S529" i="6"/>
  <c r="T529" i="6" s="1"/>
  <c r="U529" i="6" s="1"/>
  <c r="W529" i="6" s="1"/>
  <c r="S530" i="6"/>
  <c r="S531" i="6"/>
  <c r="S532" i="6"/>
  <c r="T532" i="6" s="1"/>
  <c r="U532" i="6" s="1"/>
  <c r="V532" i="6" s="1"/>
  <c r="T333" i="6"/>
  <c r="U333" i="6" s="1"/>
  <c r="V333" i="6" s="1"/>
  <c r="T334" i="6"/>
  <c r="U334" i="6" s="1"/>
  <c r="V334" i="6" s="1"/>
  <c r="T335" i="6"/>
  <c r="T336" i="6"/>
  <c r="U336" i="6" s="1"/>
  <c r="T337" i="6"/>
  <c r="U337" i="6" s="1"/>
  <c r="T338" i="6"/>
  <c r="U338" i="6" s="1"/>
  <c r="T339" i="6"/>
  <c r="T340" i="6"/>
  <c r="U340" i="6" s="1"/>
  <c r="T341" i="6"/>
  <c r="T342" i="6"/>
  <c r="U342" i="6" s="1"/>
  <c r="T343" i="6"/>
  <c r="T344" i="6"/>
  <c r="U344" i="6" s="1"/>
  <c r="T345" i="6"/>
  <c r="T346" i="6"/>
  <c r="U346" i="6" s="1"/>
  <c r="W346" i="6" s="1"/>
  <c r="T347" i="6"/>
  <c r="T348" i="6"/>
  <c r="U348" i="6" s="1"/>
  <c r="T349" i="6"/>
  <c r="T350" i="6"/>
  <c r="U350" i="6" s="1"/>
  <c r="V350" i="6" s="1"/>
  <c r="T351" i="6"/>
  <c r="T352" i="6"/>
  <c r="U352" i="6" s="1"/>
  <c r="Y352" i="6" s="1"/>
  <c r="T353" i="6"/>
  <c r="T354" i="6"/>
  <c r="U354" i="6" s="1"/>
  <c r="V354" i="6" s="1"/>
  <c r="T355" i="6"/>
  <c r="T356" i="6"/>
  <c r="U356" i="6" s="1"/>
  <c r="T357" i="6"/>
  <c r="U357" i="6" s="1"/>
  <c r="V357" i="6" s="1"/>
  <c r="T358" i="6"/>
  <c r="U358" i="6" s="1"/>
  <c r="W358" i="6" s="1"/>
  <c r="T359" i="6"/>
  <c r="T360" i="6"/>
  <c r="U360" i="6" s="1"/>
  <c r="T361" i="6"/>
  <c r="T362" i="6"/>
  <c r="U362" i="6" s="1"/>
  <c r="V362" i="6" s="1"/>
  <c r="T363" i="6"/>
  <c r="T364" i="6"/>
  <c r="U364" i="6" s="1"/>
  <c r="T365" i="6"/>
  <c r="U365" i="6" s="1"/>
  <c r="V365" i="6" s="1"/>
  <c r="T366" i="6"/>
  <c r="U366" i="6" s="1"/>
  <c r="V366" i="6" s="1"/>
  <c r="T367" i="6"/>
  <c r="T368" i="6"/>
  <c r="U368" i="6" s="1"/>
  <c r="T369" i="6"/>
  <c r="U369" i="6" s="1"/>
  <c r="T370" i="6"/>
  <c r="U370" i="6" s="1"/>
  <c r="V370" i="6" s="1"/>
  <c r="T371" i="6"/>
  <c r="T372" i="6"/>
  <c r="U372" i="6" s="1"/>
  <c r="T373" i="6"/>
  <c r="T374" i="6"/>
  <c r="U374" i="6" s="1"/>
  <c r="W374" i="6" s="1"/>
  <c r="T375" i="6"/>
  <c r="T376" i="6"/>
  <c r="U376" i="6" s="1"/>
  <c r="T377" i="6"/>
  <c r="U377" i="6" s="1"/>
  <c r="T378" i="6"/>
  <c r="U378" i="6" s="1"/>
  <c r="T379" i="6"/>
  <c r="T380" i="6"/>
  <c r="U380" i="6" s="1"/>
  <c r="T381" i="6"/>
  <c r="U381" i="6" s="1"/>
  <c r="Y381" i="6" s="1"/>
  <c r="T382" i="6"/>
  <c r="U382" i="6" s="1"/>
  <c r="V382" i="6" s="1"/>
  <c r="T383" i="6"/>
  <c r="T384" i="6"/>
  <c r="U384" i="6" s="1"/>
  <c r="T385" i="6"/>
  <c r="U385" i="6" s="1"/>
  <c r="V385" i="6" s="1"/>
  <c r="T386" i="6"/>
  <c r="U386" i="6" s="1"/>
  <c r="T387" i="6"/>
  <c r="T388" i="6"/>
  <c r="U388" i="6" s="1"/>
  <c r="T389" i="6"/>
  <c r="T390" i="6"/>
  <c r="U390" i="6" s="1"/>
  <c r="V390" i="6" s="1"/>
  <c r="T392" i="6"/>
  <c r="U392" i="6" s="1"/>
  <c r="T393" i="6"/>
  <c r="U393" i="6" s="1"/>
  <c r="V393" i="6" s="1"/>
  <c r="T394" i="6"/>
  <c r="U394" i="6" s="1"/>
  <c r="V394" i="6" s="1"/>
  <c r="T396" i="6"/>
  <c r="U396" i="6" s="1"/>
  <c r="T397" i="6"/>
  <c r="T398" i="6"/>
  <c r="U398" i="6" s="1"/>
  <c r="V398" i="6" s="1"/>
  <c r="T400" i="6"/>
  <c r="U400" i="6" s="1"/>
  <c r="T401" i="6"/>
  <c r="U401" i="6" s="1"/>
  <c r="T402" i="6"/>
  <c r="U402" i="6" s="1"/>
  <c r="T404" i="6"/>
  <c r="U404" i="6" s="1"/>
  <c r="T405" i="6"/>
  <c r="U405" i="6" s="1"/>
  <c r="T406" i="6"/>
  <c r="U406" i="6" s="1"/>
  <c r="V406" i="6" s="1"/>
  <c r="T408" i="6"/>
  <c r="U408" i="6" s="1"/>
  <c r="T409" i="6"/>
  <c r="T410" i="6"/>
  <c r="U410" i="6" s="1"/>
  <c r="W410" i="6" s="1"/>
  <c r="T412" i="6"/>
  <c r="U412" i="6" s="1"/>
  <c r="T413" i="6"/>
  <c r="U413" i="6" s="1"/>
  <c r="T414" i="6"/>
  <c r="U414" i="6" s="1"/>
  <c r="T416" i="6"/>
  <c r="T417" i="6"/>
  <c r="U417" i="6" s="1"/>
  <c r="T418" i="6"/>
  <c r="U418" i="6" s="1"/>
  <c r="V418" i="6" s="1"/>
  <c r="T420" i="6"/>
  <c r="U420" i="6" s="1"/>
  <c r="T185" i="6"/>
  <c r="U185" i="6" s="1"/>
  <c r="V185" i="6" s="1"/>
  <c r="T186" i="6"/>
  <c r="U186" i="6" s="1"/>
  <c r="T188" i="6"/>
  <c r="U188" i="6" s="1"/>
  <c r="T189" i="6"/>
  <c r="U189" i="6" s="1"/>
  <c r="Y189" i="6" s="1"/>
  <c r="T190" i="6"/>
  <c r="U190" i="6" s="1"/>
  <c r="V190" i="6" s="1"/>
  <c r="T191" i="6"/>
  <c r="U191" i="6" s="1"/>
  <c r="V191" i="6" s="1"/>
  <c r="T193" i="6"/>
  <c r="U193" i="6" s="1"/>
  <c r="V193" i="6" s="1"/>
  <c r="T194" i="6"/>
  <c r="U194" i="6" s="1"/>
  <c r="T196" i="6"/>
  <c r="T197" i="6"/>
  <c r="U197" i="6" s="1"/>
  <c r="T199" i="6"/>
  <c r="U199" i="6" s="1"/>
  <c r="T201" i="6"/>
  <c r="T202" i="6"/>
  <c r="U202" i="6" s="1"/>
  <c r="V202" i="6" s="1"/>
  <c r="T204" i="6"/>
  <c r="T205" i="6"/>
  <c r="U205" i="6" s="1"/>
  <c r="T206" i="6"/>
  <c r="U206" i="6" s="1"/>
  <c r="Y206" i="6" s="1"/>
  <c r="T218" i="6"/>
  <c r="U218" i="6" s="1"/>
  <c r="T208" i="6"/>
  <c r="U208" i="6" s="1"/>
  <c r="T210" i="6"/>
  <c r="U210" i="6" s="1"/>
  <c r="T211" i="6"/>
  <c r="U211" i="6" s="1"/>
  <c r="T296" i="6"/>
  <c r="U296" i="6" s="1"/>
  <c r="V296" i="6" s="1"/>
  <c r="T214" i="6"/>
  <c r="U214" i="6" s="1"/>
  <c r="T215" i="6"/>
  <c r="U215" i="6" s="1"/>
  <c r="V215" i="6" s="1"/>
  <c r="T421" i="6"/>
  <c r="U421" i="6" s="1"/>
  <c r="T422" i="6"/>
  <c r="U422" i="6" s="1"/>
  <c r="T423" i="6"/>
  <c r="T424" i="6"/>
  <c r="T425" i="6"/>
  <c r="U425" i="6" s="1"/>
  <c r="V425" i="6" s="1"/>
  <c r="T426" i="6"/>
  <c r="U426" i="6" s="1"/>
  <c r="V426" i="6" s="1"/>
  <c r="T302" i="6"/>
  <c r="T152" i="6"/>
  <c r="U152" i="6" s="1"/>
  <c r="T154" i="6"/>
  <c r="U154" i="6" s="1"/>
  <c r="V154" i="6" s="1"/>
  <c r="T155" i="6"/>
  <c r="U155" i="6" s="1"/>
  <c r="T156" i="6"/>
  <c r="U156" i="6" s="1"/>
  <c r="T158" i="6"/>
  <c r="U158" i="6" s="1"/>
  <c r="T159" i="6"/>
  <c r="T162" i="6"/>
  <c r="T427" i="6"/>
  <c r="U427" i="6" s="1"/>
  <c r="W427" i="6" s="1"/>
  <c r="T428" i="6"/>
  <c r="U428" i="6" s="1"/>
  <c r="T429" i="6"/>
  <c r="T430" i="6"/>
  <c r="U430" i="6" s="1"/>
  <c r="T184" i="6"/>
  <c r="T432" i="6"/>
  <c r="U432" i="6" s="1"/>
  <c r="T168" i="6"/>
  <c r="T169" i="6"/>
  <c r="U169" i="6" s="1"/>
  <c r="T171" i="6"/>
  <c r="T175" i="6"/>
  <c r="T176" i="6"/>
  <c r="U176" i="6" s="1"/>
  <c r="T177" i="6"/>
  <c r="U177" i="6" s="1"/>
  <c r="T181" i="6"/>
  <c r="U181" i="6" s="1"/>
  <c r="T183" i="6"/>
  <c r="U183" i="6" s="1"/>
  <c r="T433" i="6"/>
  <c r="T434" i="6"/>
  <c r="U434" i="6" s="1"/>
  <c r="T435" i="6"/>
  <c r="U435" i="6" s="1"/>
  <c r="W435" i="6" s="1"/>
  <c r="T436" i="6"/>
  <c r="U436" i="6" s="1"/>
  <c r="V436" i="6" s="1"/>
  <c r="T437" i="6"/>
  <c r="T438" i="6"/>
  <c r="U438" i="6" s="1"/>
  <c r="T240" i="6"/>
  <c r="U240" i="6" s="1"/>
  <c r="T236" i="6"/>
  <c r="U236" i="6" s="1"/>
  <c r="T237" i="6"/>
  <c r="U237" i="6" s="1"/>
  <c r="T239" i="6"/>
  <c r="T439" i="6"/>
  <c r="T440" i="6"/>
  <c r="U440" i="6" s="1"/>
  <c r="T441" i="6"/>
  <c r="T442" i="6"/>
  <c r="U442" i="6" s="1"/>
  <c r="V442" i="6" s="1"/>
  <c r="T443" i="6"/>
  <c r="U443" i="6" s="1"/>
  <c r="T444" i="6"/>
  <c r="U444" i="6" s="1"/>
  <c r="T445" i="6"/>
  <c r="U445" i="6" s="1"/>
  <c r="T446" i="6"/>
  <c r="T447" i="6"/>
  <c r="T448" i="6"/>
  <c r="U448" i="6" s="1"/>
  <c r="T449" i="6"/>
  <c r="T450" i="6"/>
  <c r="T451" i="6"/>
  <c r="U451" i="6" s="1"/>
  <c r="Y451" i="6" s="1"/>
  <c r="T452" i="6"/>
  <c r="U452" i="6" s="1"/>
  <c r="T453" i="6"/>
  <c r="U453" i="6" s="1"/>
  <c r="T454" i="6"/>
  <c r="T455" i="6"/>
  <c r="U455" i="6" s="1"/>
  <c r="T456" i="6"/>
  <c r="U456" i="6" s="1"/>
  <c r="T457" i="6"/>
  <c r="U457" i="6" s="1"/>
  <c r="V457" i="6" s="1"/>
  <c r="T458" i="6"/>
  <c r="U458" i="6" s="1"/>
  <c r="T459" i="6"/>
  <c r="U459" i="6" s="1"/>
  <c r="T460" i="6"/>
  <c r="U460" i="6" s="1"/>
  <c r="T461" i="6"/>
  <c r="T462" i="6"/>
  <c r="U462" i="6" s="1"/>
  <c r="V462" i="6" s="1"/>
  <c r="T463" i="6"/>
  <c r="T464" i="6"/>
  <c r="U464" i="6" s="1"/>
  <c r="T465" i="6"/>
  <c r="U465" i="6" s="1"/>
  <c r="V465" i="6" s="1"/>
  <c r="T466" i="6"/>
  <c r="T467" i="6"/>
  <c r="U467" i="6" s="1"/>
  <c r="T246" i="6"/>
  <c r="T243" i="6"/>
  <c r="U243" i="6" s="1"/>
  <c r="T244" i="6"/>
  <c r="U244" i="6" s="1"/>
  <c r="T470" i="6"/>
  <c r="U470" i="6" s="1"/>
  <c r="T471" i="6"/>
  <c r="U471" i="6" s="1"/>
  <c r="T474" i="6"/>
  <c r="U474" i="6" s="1"/>
  <c r="T475" i="6"/>
  <c r="U475" i="6" s="1"/>
  <c r="V475" i="6" s="1"/>
  <c r="T478" i="6"/>
  <c r="U478" i="6" s="1"/>
  <c r="V478" i="6" s="1"/>
  <c r="T479" i="6"/>
  <c r="U479" i="6" s="1"/>
  <c r="V479" i="6" s="1"/>
  <c r="T482" i="6"/>
  <c r="U482" i="6" s="1"/>
  <c r="V482" i="6" s="1"/>
  <c r="T483" i="6"/>
  <c r="U483" i="6" s="1"/>
  <c r="T486" i="6"/>
  <c r="U486" i="6" s="1"/>
  <c r="V486" i="6" s="1"/>
  <c r="T487" i="6"/>
  <c r="U487" i="6" s="1"/>
  <c r="T491" i="6"/>
  <c r="U491" i="6" s="1"/>
  <c r="V491" i="6" s="1"/>
  <c r="T253" i="6"/>
  <c r="U253" i="6" s="1"/>
  <c r="T494" i="6"/>
  <c r="U494" i="6" s="1"/>
  <c r="V494" i="6" s="1"/>
  <c r="T495" i="6"/>
  <c r="U495" i="6" s="1"/>
  <c r="V495" i="6" s="1"/>
  <c r="T496" i="6"/>
  <c r="T498" i="6"/>
  <c r="U498" i="6" s="1"/>
  <c r="T500" i="6"/>
  <c r="U500" i="6" s="1"/>
  <c r="T502" i="6"/>
  <c r="U502" i="6" s="1"/>
  <c r="V502" i="6" s="1"/>
  <c r="T250" i="6"/>
  <c r="U250" i="6" s="1"/>
  <c r="T251" i="6"/>
  <c r="U251" i="6" s="1"/>
  <c r="V251" i="6" s="1"/>
  <c r="T506" i="6"/>
  <c r="U506" i="6" s="1"/>
  <c r="V506" i="6" s="1"/>
  <c r="T507" i="6"/>
  <c r="U507" i="6" s="1"/>
  <c r="T150" i="6"/>
  <c r="T145" i="6"/>
  <c r="U145" i="6" s="1"/>
  <c r="V145" i="6" s="1"/>
  <c r="T146" i="6"/>
  <c r="U146" i="6" s="1"/>
  <c r="T147" i="6"/>
  <c r="U147" i="6" s="1"/>
  <c r="W147" i="6" s="1"/>
  <c r="T148" i="6"/>
  <c r="U148" i="6" s="1"/>
  <c r="T149" i="6"/>
  <c r="U149" i="6" s="1"/>
  <c r="V149" i="6" s="1"/>
  <c r="T139" i="6"/>
  <c r="U139" i="6" s="1"/>
  <c r="V139" i="6" s="1"/>
  <c r="T140" i="6"/>
  <c r="U140" i="6" s="1"/>
  <c r="V140" i="6" s="1"/>
  <c r="T141" i="6"/>
  <c r="U141" i="6" s="1"/>
  <c r="V141" i="6" s="1"/>
  <c r="T142" i="6"/>
  <c r="U142" i="6" s="1"/>
  <c r="V142" i="6" s="1"/>
  <c r="T143" i="6"/>
  <c r="U143" i="6" s="1"/>
  <c r="V143" i="6" s="1"/>
  <c r="T508" i="6"/>
  <c r="U508" i="6" s="1"/>
  <c r="Y508" i="6" s="1"/>
  <c r="T510" i="6"/>
  <c r="U510" i="6" s="1"/>
  <c r="T316" i="6"/>
  <c r="U316" i="6" s="1"/>
  <c r="V316" i="6" s="1"/>
  <c r="T306" i="6"/>
  <c r="U306" i="6" s="1"/>
  <c r="T307" i="6"/>
  <c r="U307" i="6" s="1"/>
  <c r="V307" i="6" s="1"/>
  <c r="T308" i="6"/>
  <c r="U308" i="6" s="1"/>
  <c r="T310" i="6"/>
  <c r="U310" i="6" s="1"/>
  <c r="Y310" i="6" s="1"/>
  <c r="T312" i="6"/>
  <c r="U312" i="6" s="1"/>
  <c r="T317" i="6"/>
  <c r="U317" i="6" s="1"/>
  <c r="T323" i="6"/>
  <c r="U323" i="6" s="1"/>
  <c r="V323" i="6" s="1"/>
  <c r="T325" i="6"/>
  <c r="U325" i="6" s="1"/>
  <c r="T512" i="6"/>
  <c r="U512" i="6" s="1"/>
  <c r="T514" i="6"/>
  <c r="U514" i="6" s="1"/>
  <c r="W514" i="6" s="1"/>
  <c r="T515" i="6"/>
  <c r="U515" i="6" s="1"/>
  <c r="V515" i="6" s="1"/>
  <c r="T516" i="6"/>
  <c r="T518" i="6"/>
  <c r="U518" i="6" s="1"/>
  <c r="W518" i="6" s="1"/>
  <c r="T522" i="6"/>
  <c r="U522" i="6" s="1"/>
  <c r="T523" i="6"/>
  <c r="U523" i="6" s="1"/>
  <c r="V523" i="6" s="1"/>
  <c r="T524" i="6"/>
  <c r="U524" i="6" s="1"/>
  <c r="V524" i="6" s="1"/>
  <c r="T528" i="6"/>
  <c r="U528" i="6" s="1"/>
  <c r="V528" i="6" s="1"/>
  <c r="T102" i="6"/>
  <c r="U102" i="6" s="1"/>
  <c r="W102" i="6" s="1"/>
  <c r="T113" i="6"/>
  <c r="U113" i="6" s="1"/>
  <c r="V113" i="6" s="1"/>
  <c r="T72" i="6"/>
  <c r="U72" i="6" s="1"/>
  <c r="V72" i="6" s="1"/>
  <c r="T76" i="6"/>
  <c r="U76" i="6" s="1"/>
  <c r="T81" i="6"/>
  <c r="U81" i="6" s="1"/>
  <c r="T105" i="6"/>
  <c r="T114" i="6"/>
  <c r="U114" i="6" s="1"/>
  <c r="V114" i="6" s="1"/>
  <c r="T111" i="6"/>
  <c r="T122" i="6"/>
  <c r="U122" i="6" s="1"/>
  <c r="V122" i="6" s="1"/>
  <c r="T112" i="6"/>
  <c r="U112" i="6" s="1"/>
  <c r="W112" i="6" s="1"/>
  <c r="X108" i="6" s="1"/>
  <c r="T530" i="6"/>
  <c r="U530" i="6" s="1"/>
  <c r="W530" i="6" s="1"/>
  <c r="T531" i="6"/>
  <c r="U531" i="6" s="1"/>
  <c r="V531" i="6" s="1"/>
  <c r="U335" i="6"/>
  <c r="V335" i="6" s="1"/>
  <c r="U339" i="6"/>
  <c r="W339" i="6" s="1"/>
  <c r="U341" i="6"/>
  <c r="U343" i="6"/>
  <c r="V343" i="6" s="1"/>
  <c r="U345" i="6"/>
  <c r="V345" i="6" s="1"/>
  <c r="U347" i="6"/>
  <c r="U349" i="6"/>
  <c r="U351" i="6"/>
  <c r="U353" i="6"/>
  <c r="U355" i="6"/>
  <c r="U359" i="6"/>
  <c r="V359" i="6" s="1"/>
  <c r="U361" i="6"/>
  <c r="V361" i="6" s="1"/>
  <c r="U363" i="6"/>
  <c r="V363" i="6" s="1"/>
  <c r="U367" i="6"/>
  <c r="W367" i="6" s="1"/>
  <c r="U371" i="6"/>
  <c r="V371" i="6" s="1"/>
  <c r="U373" i="6"/>
  <c r="U375" i="6"/>
  <c r="V375" i="6" s="1"/>
  <c r="U379" i="6"/>
  <c r="U383" i="6"/>
  <c r="V383" i="6" s="1"/>
  <c r="U387" i="6"/>
  <c r="U389" i="6"/>
  <c r="V389" i="6" s="1"/>
  <c r="U391" i="6"/>
  <c r="U397" i="6"/>
  <c r="U399" i="6"/>
  <c r="V399" i="6" s="1"/>
  <c r="U403" i="6"/>
  <c r="W403" i="6" s="1"/>
  <c r="U407" i="6"/>
  <c r="U409" i="6"/>
  <c r="U415" i="6"/>
  <c r="U416" i="6"/>
  <c r="U419" i="6"/>
  <c r="W419" i="6" s="1"/>
  <c r="U187" i="6"/>
  <c r="V187" i="6" s="1"/>
  <c r="U195" i="6"/>
  <c r="W195" i="6" s="1"/>
  <c r="U196" i="6"/>
  <c r="U201" i="6"/>
  <c r="W201" i="6" s="1"/>
  <c r="U204" i="6"/>
  <c r="V204" i="6" s="1"/>
  <c r="U216" i="6"/>
  <c r="W216" i="6" s="1"/>
  <c r="U423" i="6"/>
  <c r="V423" i="6" s="1"/>
  <c r="U424" i="6"/>
  <c r="U302" i="6"/>
  <c r="V302" i="6" s="1"/>
  <c r="U151" i="6"/>
  <c r="U159" i="6"/>
  <c r="V159" i="6" s="1"/>
  <c r="U162" i="6"/>
  <c r="V162" i="6" s="1"/>
  <c r="U429" i="6"/>
  <c r="V429" i="6" s="1"/>
  <c r="U184" i="6"/>
  <c r="V184" i="6" s="1"/>
  <c r="U168" i="6"/>
  <c r="W168" i="6" s="1"/>
  <c r="U171" i="6"/>
  <c r="V171" i="6" s="1"/>
  <c r="U175" i="6"/>
  <c r="V175" i="6" s="1"/>
  <c r="U433" i="6"/>
  <c r="V433" i="6" s="1"/>
  <c r="U437" i="6"/>
  <c r="W437" i="6" s="1"/>
  <c r="U239" i="6"/>
  <c r="V239" i="6" s="1"/>
  <c r="U439" i="6"/>
  <c r="U441" i="6"/>
  <c r="W441" i="6" s="1"/>
  <c r="U446" i="6"/>
  <c r="V446" i="6" s="1"/>
  <c r="U447" i="6"/>
  <c r="V447" i="6" s="1"/>
  <c r="U449" i="6"/>
  <c r="V449" i="6" s="1"/>
  <c r="U450" i="6"/>
  <c r="V450" i="6" s="1"/>
  <c r="U454" i="6"/>
  <c r="V454" i="6" s="1"/>
  <c r="U461" i="6"/>
  <c r="V461" i="6" s="1"/>
  <c r="U463" i="6"/>
  <c r="W463" i="6" s="1"/>
  <c r="U466" i="6"/>
  <c r="V466" i="6" s="1"/>
  <c r="U246" i="6"/>
  <c r="V246" i="6" s="1"/>
  <c r="U496" i="6"/>
  <c r="U501" i="6"/>
  <c r="V501" i="6" s="1"/>
  <c r="U248" i="6"/>
  <c r="V248" i="6" s="1"/>
  <c r="U150" i="6"/>
  <c r="U305" i="6"/>
  <c r="V305" i="6" s="1"/>
  <c r="U314" i="6"/>
  <c r="W314" i="6" s="1"/>
  <c r="U516" i="6"/>
  <c r="V516" i="6" s="1"/>
  <c r="U58" i="6"/>
  <c r="W58" i="6" s="1"/>
  <c r="U69" i="6"/>
  <c r="W69" i="6" s="1"/>
  <c r="U64" i="6"/>
  <c r="W64" i="6" s="1"/>
  <c r="U65" i="6"/>
  <c r="V65" i="6" s="1"/>
  <c r="U71" i="6"/>
  <c r="W71" i="6" s="1"/>
  <c r="U75" i="6"/>
  <c r="W75" i="6" s="1"/>
  <c r="U40" i="6"/>
  <c r="U105" i="6"/>
  <c r="U111" i="6"/>
  <c r="V111" i="6" s="1"/>
  <c r="V341" i="6"/>
  <c r="V346" i="6"/>
  <c r="V351" i="6"/>
  <c r="V355" i="6"/>
  <c r="V377" i="6"/>
  <c r="V379" i="6"/>
  <c r="V395" i="6"/>
  <c r="V403" i="6"/>
  <c r="V407" i="6"/>
  <c r="V415" i="6"/>
  <c r="V417" i="6"/>
  <c r="V199" i="6"/>
  <c r="V216" i="6"/>
  <c r="V422" i="6"/>
  <c r="V427" i="6"/>
  <c r="V164" i="6"/>
  <c r="V168" i="6"/>
  <c r="V435" i="6"/>
  <c r="V441" i="6"/>
  <c r="V250" i="6"/>
  <c r="V147" i="6"/>
  <c r="V514" i="6"/>
  <c r="V520" i="6"/>
  <c r="V521" i="6"/>
  <c r="V69" i="6"/>
  <c r="V37" i="6"/>
  <c r="V60" i="6"/>
  <c r="V64" i="6"/>
  <c r="V70" i="6"/>
  <c r="V74" i="6"/>
  <c r="V75" i="6"/>
  <c r="V88" i="6"/>
  <c r="V41" i="6"/>
  <c r="V43" i="6"/>
  <c r="V132" i="6"/>
  <c r="V133" i="6"/>
  <c r="V112" i="6"/>
  <c r="W335" i="6"/>
  <c r="W341" i="6"/>
  <c r="W343" i="6"/>
  <c r="W351" i="6"/>
  <c r="W355" i="6"/>
  <c r="W357" i="6"/>
  <c r="W359" i="6"/>
  <c r="W365" i="6"/>
  <c r="W371" i="6"/>
  <c r="W377" i="6"/>
  <c r="W379" i="6"/>
  <c r="W395" i="6"/>
  <c r="W407" i="6"/>
  <c r="W415" i="6"/>
  <c r="W417" i="6"/>
  <c r="W185" i="6"/>
  <c r="W199" i="6"/>
  <c r="W202" i="6"/>
  <c r="W204" i="6"/>
  <c r="W207" i="6"/>
  <c r="W296" i="6"/>
  <c r="W215" i="6"/>
  <c r="W422" i="6"/>
  <c r="W426" i="6"/>
  <c r="W159" i="6"/>
  <c r="W162" i="6"/>
  <c r="W429" i="6"/>
  <c r="W172" i="6"/>
  <c r="W175" i="6"/>
  <c r="W436" i="6"/>
  <c r="W442" i="6"/>
  <c r="W446" i="6"/>
  <c r="W447" i="6"/>
  <c r="W450" i="6"/>
  <c r="W457" i="6"/>
  <c r="W462" i="6"/>
  <c r="W466" i="6"/>
  <c r="W478" i="6"/>
  <c r="W250" i="6"/>
  <c r="W145" i="6"/>
  <c r="W149" i="6"/>
  <c r="W141" i="6"/>
  <c r="W509" i="6"/>
  <c r="W307" i="6"/>
  <c r="W311" i="6"/>
  <c r="W315" i="6"/>
  <c r="W323" i="6"/>
  <c r="W516" i="6"/>
  <c r="W520" i="6"/>
  <c r="W521" i="6"/>
  <c r="W10" i="6"/>
  <c r="W528" i="6"/>
  <c r="W91" i="6"/>
  <c r="W113" i="6"/>
  <c r="W37" i="6"/>
  <c r="W70" i="6"/>
  <c r="W72" i="6"/>
  <c r="W77" i="6"/>
  <c r="W88" i="6"/>
  <c r="W41" i="6"/>
  <c r="W108" i="6"/>
  <c r="W129" i="6"/>
  <c r="W43" i="6"/>
  <c r="W132" i="6"/>
  <c r="W45" i="6"/>
  <c r="W89" i="6"/>
  <c r="W122" i="6"/>
  <c r="W133" i="6"/>
  <c r="W79" i="6"/>
  <c r="W531" i="6"/>
  <c r="X333" i="6"/>
  <c r="X334" i="6"/>
  <c r="X335" i="6"/>
  <c r="X336" i="6"/>
  <c r="X337" i="6"/>
  <c r="X338" i="6"/>
  <c r="X339" i="6"/>
  <c r="X340" i="6"/>
  <c r="X341" i="6"/>
  <c r="X342" i="6"/>
  <c r="X343" i="6"/>
  <c r="X344" i="6"/>
  <c r="X345" i="6"/>
  <c r="X346" i="6"/>
  <c r="X347" i="6"/>
  <c r="X348" i="6"/>
  <c r="X349" i="6"/>
  <c r="X350" i="6"/>
  <c r="X351" i="6"/>
  <c r="X352" i="6"/>
  <c r="X353" i="6"/>
  <c r="X354" i="6"/>
  <c r="X355" i="6"/>
  <c r="X356" i="6"/>
  <c r="X357" i="6"/>
  <c r="X358" i="6"/>
  <c r="X359" i="6"/>
  <c r="X360" i="6"/>
  <c r="X361" i="6"/>
  <c r="X362" i="6"/>
  <c r="X363" i="6"/>
  <c r="X364" i="6"/>
  <c r="X365" i="6"/>
  <c r="X366" i="6"/>
  <c r="X367" i="6"/>
  <c r="X368" i="6"/>
  <c r="X369" i="6"/>
  <c r="X370" i="6"/>
  <c r="X371" i="6"/>
  <c r="X372" i="6"/>
  <c r="X373" i="6"/>
  <c r="X374" i="6"/>
  <c r="X375" i="6"/>
  <c r="X376" i="6"/>
  <c r="X377" i="6"/>
  <c r="X378" i="6"/>
  <c r="X379" i="6"/>
  <c r="X380" i="6"/>
  <c r="X381" i="6"/>
  <c r="X382" i="6"/>
  <c r="X383" i="6"/>
  <c r="X384" i="6"/>
  <c r="X385" i="6"/>
  <c r="X386" i="6"/>
  <c r="X387" i="6"/>
  <c r="X388" i="6"/>
  <c r="X389" i="6"/>
  <c r="X390" i="6"/>
  <c r="X391" i="6"/>
  <c r="X392" i="6"/>
  <c r="X393" i="6"/>
  <c r="X394" i="6"/>
  <c r="X395" i="6"/>
  <c r="X396" i="6"/>
  <c r="X397" i="6"/>
  <c r="X398" i="6"/>
  <c r="X399" i="6"/>
  <c r="X400" i="6"/>
  <c r="X401" i="6"/>
  <c r="X402" i="6"/>
  <c r="X403" i="6"/>
  <c r="X404" i="6"/>
  <c r="X405" i="6"/>
  <c r="X406" i="6"/>
  <c r="X407" i="6"/>
  <c r="X408" i="6"/>
  <c r="X409" i="6"/>
  <c r="X410" i="6"/>
  <c r="X411" i="6"/>
  <c r="X412" i="6"/>
  <c r="X413" i="6"/>
  <c r="X414" i="6"/>
  <c r="X415" i="6"/>
  <c r="X416" i="6"/>
  <c r="X417" i="6"/>
  <c r="X418" i="6"/>
  <c r="X419" i="6"/>
  <c r="X420" i="6"/>
  <c r="X421" i="6"/>
  <c r="X422" i="6"/>
  <c r="X423" i="6"/>
  <c r="X424" i="6"/>
  <c r="X425" i="6"/>
  <c r="X426" i="6"/>
  <c r="X427" i="6"/>
  <c r="X428" i="6"/>
  <c r="X429" i="6"/>
  <c r="X430" i="6"/>
  <c r="X431" i="6"/>
  <c r="X432" i="6"/>
  <c r="X433" i="6"/>
  <c r="X434" i="6"/>
  <c r="X435" i="6"/>
  <c r="X436" i="6"/>
  <c r="X437" i="6"/>
  <c r="X438" i="6"/>
  <c r="X439" i="6"/>
  <c r="X440" i="6"/>
  <c r="X441" i="6"/>
  <c r="X442" i="6"/>
  <c r="X443" i="6"/>
  <c r="X444" i="6"/>
  <c r="X445" i="6"/>
  <c r="X446" i="6"/>
  <c r="X447" i="6"/>
  <c r="X448" i="6"/>
  <c r="X449" i="6"/>
  <c r="X450" i="6"/>
  <c r="X451" i="6"/>
  <c r="X452" i="6"/>
  <c r="X453" i="6"/>
  <c r="X454" i="6"/>
  <c r="X455" i="6"/>
  <c r="X456" i="6"/>
  <c r="X457" i="6"/>
  <c r="X458" i="6"/>
  <c r="X459" i="6"/>
  <c r="X460" i="6"/>
  <c r="X461" i="6"/>
  <c r="X462" i="6"/>
  <c r="X463" i="6"/>
  <c r="X464" i="6"/>
  <c r="X465" i="6"/>
  <c r="X466" i="6"/>
  <c r="X467" i="6"/>
  <c r="X468" i="6"/>
  <c r="X469" i="6"/>
  <c r="X470" i="6"/>
  <c r="X471" i="6"/>
  <c r="X472" i="6"/>
  <c r="X473" i="6"/>
  <c r="X474" i="6"/>
  <c r="X475" i="6"/>
  <c r="X476" i="6"/>
  <c r="X477" i="6"/>
  <c r="X478" i="6"/>
  <c r="X479" i="6"/>
  <c r="X480" i="6"/>
  <c r="X481" i="6"/>
  <c r="X482" i="6"/>
  <c r="X483" i="6"/>
  <c r="X484" i="6"/>
  <c r="X485" i="6"/>
  <c r="X486" i="6"/>
  <c r="X487" i="6"/>
  <c r="X488" i="6"/>
  <c r="X489" i="6"/>
  <c r="X490" i="6"/>
  <c r="X491" i="6"/>
  <c r="X492" i="6"/>
  <c r="X493" i="6"/>
  <c r="X494" i="6"/>
  <c r="X495" i="6"/>
  <c r="X496" i="6"/>
  <c r="X497" i="6"/>
  <c r="X498" i="6"/>
  <c r="X499" i="6"/>
  <c r="X500" i="6"/>
  <c r="X501" i="6"/>
  <c r="X502" i="6"/>
  <c r="X503" i="6"/>
  <c r="X504" i="6"/>
  <c r="X505" i="6"/>
  <c r="X506" i="6"/>
  <c r="X507" i="6"/>
  <c r="X508" i="6"/>
  <c r="X509" i="6"/>
  <c r="X510" i="6"/>
  <c r="X511" i="6"/>
  <c r="X512" i="6"/>
  <c r="X513" i="6"/>
  <c r="X514" i="6"/>
  <c r="X515" i="6"/>
  <c r="X516" i="6"/>
  <c r="X517" i="6"/>
  <c r="X518" i="6"/>
  <c r="X519" i="6"/>
  <c r="X520" i="6"/>
  <c r="X521" i="6"/>
  <c r="X522" i="6"/>
  <c r="X523" i="6"/>
  <c r="X524" i="6"/>
  <c r="X525" i="6"/>
  <c r="X526" i="6"/>
  <c r="X527" i="6"/>
  <c r="X528" i="6"/>
  <c r="X69" i="6"/>
  <c r="X102" i="6"/>
  <c r="X37" i="6"/>
  <c r="X70" i="6"/>
  <c r="X71" i="6"/>
  <c r="X72" i="6"/>
  <c r="X74" i="6"/>
  <c r="X75" i="6"/>
  <c r="X77" i="6"/>
  <c r="X41" i="6"/>
  <c r="X129" i="6"/>
  <c r="X43" i="6"/>
  <c r="X132" i="6"/>
  <c r="X45" i="6"/>
  <c r="X133" i="6"/>
  <c r="X46" i="6"/>
  <c r="X79" i="6"/>
  <c r="X112" i="6"/>
  <c r="X134" i="6"/>
  <c r="X529" i="6"/>
  <c r="X530" i="6"/>
  <c r="X531" i="6"/>
  <c r="X532" i="6"/>
  <c r="Y333" i="6"/>
  <c r="Y334" i="6"/>
  <c r="Y335" i="6"/>
  <c r="Y337" i="6"/>
  <c r="Y338" i="6"/>
  <c r="Y339" i="6"/>
  <c r="Y340" i="6"/>
  <c r="Y341" i="6"/>
  <c r="Y342" i="6"/>
  <c r="Y343" i="6"/>
  <c r="Y344" i="6"/>
  <c r="Y345" i="6"/>
  <c r="Y346" i="6"/>
  <c r="Y347" i="6"/>
  <c r="Y348" i="6"/>
  <c r="Y349" i="6"/>
  <c r="Y350" i="6"/>
  <c r="Y351" i="6"/>
  <c r="Y353" i="6"/>
  <c r="Y354" i="6"/>
  <c r="Y355" i="6"/>
  <c r="Y356" i="6"/>
  <c r="Y357" i="6"/>
  <c r="Y358" i="6"/>
  <c r="Y359" i="6"/>
  <c r="Y360" i="6"/>
  <c r="Y361" i="6"/>
  <c r="Y362" i="6"/>
  <c r="Y363" i="6"/>
  <c r="Y364" i="6"/>
  <c r="Y365" i="6"/>
  <c r="Y366" i="6"/>
  <c r="Y367" i="6"/>
  <c r="Y368" i="6"/>
  <c r="Y369" i="6"/>
  <c r="Y370" i="6"/>
  <c r="Y371" i="6"/>
  <c r="Y372" i="6"/>
  <c r="Y373" i="6"/>
  <c r="Y374" i="6"/>
  <c r="Y375" i="6"/>
  <c r="Y376" i="6"/>
  <c r="Y377" i="6"/>
  <c r="Y378" i="6"/>
  <c r="Y379" i="6"/>
  <c r="Y380" i="6"/>
  <c r="Y382" i="6"/>
  <c r="Y383" i="6"/>
  <c r="Y384" i="6"/>
  <c r="Y385" i="6"/>
  <c r="Y386" i="6"/>
  <c r="Y387" i="6"/>
  <c r="Y388" i="6"/>
  <c r="Y389" i="6"/>
  <c r="Y390" i="6"/>
  <c r="Y391" i="6"/>
  <c r="Y392" i="6"/>
  <c r="Y393" i="6"/>
  <c r="Y394" i="6"/>
  <c r="Y395" i="6"/>
  <c r="Y396" i="6"/>
  <c r="Y397" i="6"/>
  <c r="Y398" i="6"/>
  <c r="Y399" i="6"/>
  <c r="Y400" i="6"/>
  <c r="Y401" i="6"/>
  <c r="Y402" i="6"/>
  <c r="Y403" i="6"/>
  <c r="Y404" i="6"/>
  <c r="Y406" i="6"/>
  <c r="Y407" i="6"/>
  <c r="Y408" i="6"/>
  <c r="Y409" i="6"/>
  <c r="Y410" i="6"/>
  <c r="Y412" i="6"/>
  <c r="Y414" i="6"/>
  <c r="Y415" i="6"/>
  <c r="Y416" i="6"/>
  <c r="Y417" i="6"/>
  <c r="Y418" i="6"/>
  <c r="Y419" i="6"/>
  <c r="Y420" i="6"/>
  <c r="Y185" i="6"/>
  <c r="Y186" i="6"/>
  <c r="Y187" i="6"/>
  <c r="Y188" i="6"/>
  <c r="Y190" i="6"/>
  <c r="Y191" i="6"/>
  <c r="Y193" i="6"/>
  <c r="Y194" i="6"/>
  <c r="Y195" i="6"/>
  <c r="Y196" i="6"/>
  <c r="Y199" i="6"/>
  <c r="Y201" i="6"/>
  <c r="Y202" i="6"/>
  <c r="Y204" i="6"/>
  <c r="Y207" i="6"/>
  <c r="Y218" i="6"/>
  <c r="Y210" i="6"/>
  <c r="Y211" i="6"/>
  <c r="Y213" i="6"/>
  <c r="Y296" i="6"/>
  <c r="Y214" i="6"/>
  <c r="Y215" i="6"/>
  <c r="Y216" i="6"/>
  <c r="Y217" i="6"/>
  <c r="Y421" i="6"/>
  <c r="Y422" i="6"/>
  <c r="Y423" i="6"/>
  <c r="Y424" i="6"/>
  <c r="Y425" i="6"/>
  <c r="Y426" i="6"/>
  <c r="Y302" i="6"/>
  <c r="Y151" i="6"/>
  <c r="Y152" i="6"/>
  <c r="Y154" i="6"/>
  <c r="Y155" i="6"/>
  <c r="Y156" i="6"/>
  <c r="Y158" i="6"/>
  <c r="Y159" i="6"/>
  <c r="Y160" i="6"/>
  <c r="Y162" i="6"/>
  <c r="Y427" i="6"/>
  <c r="Y428" i="6"/>
  <c r="Y164" i="6"/>
  <c r="Y429" i="6"/>
  <c r="Y430" i="6"/>
  <c r="Y184" i="6"/>
  <c r="Y432" i="6"/>
  <c r="Y168" i="6"/>
  <c r="Y169" i="6"/>
  <c r="Y171" i="6"/>
  <c r="Y172" i="6"/>
  <c r="Y175" i="6"/>
  <c r="Y176" i="6"/>
  <c r="Y177" i="6"/>
  <c r="Y181" i="6"/>
  <c r="Y183" i="6"/>
  <c r="Y433" i="6"/>
  <c r="Y434" i="6"/>
  <c r="Y435" i="6"/>
  <c r="Y436" i="6"/>
  <c r="Y437" i="6"/>
  <c r="Y438" i="6"/>
  <c r="Y237" i="6"/>
  <c r="Y239" i="6"/>
  <c r="Y439" i="6"/>
  <c r="Y440" i="6"/>
  <c r="Y441" i="6"/>
  <c r="Y442" i="6"/>
  <c r="Y444" i="6"/>
  <c r="Y445" i="6"/>
  <c r="Y446" i="6"/>
  <c r="Y447" i="6"/>
  <c r="Y448" i="6"/>
  <c r="Y449" i="6"/>
  <c r="Y450" i="6"/>
  <c r="Y452" i="6"/>
  <c r="Y453" i="6"/>
  <c r="Y454" i="6"/>
  <c r="Y456" i="6"/>
  <c r="Y457" i="6"/>
  <c r="Y458" i="6"/>
  <c r="Y460" i="6"/>
  <c r="Y461" i="6"/>
  <c r="Y462" i="6"/>
  <c r="Y463" i="6"/>
  <c r="Y464" i="6"/>
  <c r="Y465" i="6"/>
  <c r="Y466" i="6"/>
  <c r="Y246" i="6"/>
  <c r="Y242" i="6"/>
  <c r="Y243" i="6"/>
  <c r="Y244" i="6"/>
  <c r="Y245" i="6"/>
  <c r="Y469" i="6"/>
  <c r="Y470" i="6"/>
  <c r="Y471" i="6"/>
  <c r="Y472" i="6"/>
  <c r="Y473" i="6"/>
  <c r="Y474" i="6"/>
  <c r="Y475" i="6"/>
  <c r="Y476" i="6"/>
  <c r="Y477" i="6"/>
  <c r="Y478" i="6"/>
  <c r="Y479" i="6"/>
  <c r="Y480" i="6"/>
  <c r="Y481" i="6"/>
  <c r="Y482" i="6"/>
  <c r="Y484" i="6"/>
  <c r="Y485" i="6"/>
  <c r="Y486" i="6"/>
  <c r="Y488" i="6"/>
  <c r="Y489" i="6"/>
  <c r="Y490" i="6"/>
  <c r="Y491" i="6"/>
  <c r="Y253" i="6"/>
  <c r="Y492" i="6"/>
  <c r="Y493" i="6"/>
  <c r="Y494" i="6"/>
  <c r="Y495" i="6"/>
  <c r="Y496" i="6"/>
  <c r="Y497" i="6"/>
  <c r="Y498" i="6"/>
  <c r="Y500" i="6"/>
  <c r="Y501" i="6"/>
  <c r="Y502" i="6"/>
  <c r="Y248" i="6"/>
  <c r="Y250" i="6"/>
  <c r="Y251" i="6"/>
  <c r="Y505" i="6"/>
  <c r="Y506" i="6"/>
  <c r="Y507" i="6"/>
  <c r="Y150" i="6"/>
  <c r="Y145" i="6"/>
  <c r="Y147" i="6"/>
  <c r="Y149" i="6"/>
  <c r="Y144" i="6"/>
  <c r="Y139" i="6"/>
  <c r="Y140" i="6"/>
  <c r="Y141" i="6"/>
  <c r="Y142" i="6"/>
  <c r="Y143" i="6"/>
  <c r="Y509" i="6"/>
  <c r="Y511" i="6"/>
  <c r="Y316" i="6"/>
  <c r="Y305" i="6"/>
  <c r="Y306" i="6"/>
  <c r="Y307" i="6"/>
  <c r="Y308" i="6"/>
  <c r="Y309" i="6"/>
  <c r="Y311" i="6"/>
  <c r="Y313" i="6"/>
  <c r="Y314" i="6"/>
  <c r="Y315" i="6"/>
  <c r="Y317" i="6"/>
  <c r="Y323" i="6"/>
  <c r="Y325" i="6"/>
  <c r="Y513" i="6"/>
  <c r="Y514" i="6"/>
  <c r="Y515" i="6"/>
  <c r="Y516" i="6"/>
  <c r="Y517" i="6"/>
  <c r="Y518" i="6"/>
  <c r="Y519" i="6"/>
  <c r="Y520" i="6"/>
  <c r="Y521" i="6"/>
  <c r="Y522" i="6"/>
  <c r="Y523" i="6"/>
  <c r="Y524" i="6"/>
  <c r="Y525" i="6"/>
  <c r="Y526" i="6"/>
  <c r="Y527" i="6"/>
  <c r="Y10" i="6"/>
  <c r="Y528" i="6"/>
  <c r="Y26" i="6"/>
  <c r="Y58" i="6"/>
  <c r="Y69" i="6"/>
  <c r="Y91" i="6"/>
  <c r="Y102" i="6"/>
  <c r="Y113" i="6"/>
  <c r="Y37" i="6"/>
  <c r="Y51" i="6"/>
  <c r="Y59" i="6"/>
  <c r="Y60" i="6"/>
  <c r="Y62" i="6"/>
  <c r="Y64" i="6"/>
  <c r="Y65" i="6"/>
  <c r="Y66" i="6"/>
  <c r="Y70" i="6"/>
  <c r="Y71" i="6"/>
  <c r="Y72" i="6"/>
  <c r="Y73" i="6"/>
  <c r="Y74" i="6"/>
  <c r="Y75" i="6"/>
  <c r="Y77" i="6"/>
  <c r="Y81" i="6"/>
  <c r="Y84" i="6"/>
  <c r="Y88" i="6"/>
  <c r="Y40" i="6"/>
  <c r="Y94" i="6"/>
  <c r="Y104" i="6"/>
  <c r="Y41" i="6"/>
  <c r="Y105" i="6"/>
  <c r="Y106" i="6"/>
  <c r="Y107" i="6"/>
  <c r="Y108" i="6"/>
  <c r="Y109" i="6"/>
  <c r="Y114" i="6"/>
  <c r="Y115" i="6"/>
  <c r="Y118" i="6"/>
  <c r="Y119" i="6"/>
  <c r="Y120" i="6"/>
  <c r="Y126" i="6"/>
  <c r="Y129" i="6"/>
  <c r="Y43" i="6"/>
  <c r="Y132" i="6"/>
  <c r="Y44" i="6"/>
  <c r="Y45" i="6"/>
  <c r="Y78" i="6"/>
  <c r="Y89" i="6"/>
  <c r="Y111" i="6"/>
  <c r="Y122" i="6"/>
  <c r="Y133" i="6"/>
  <c r="Y46" i="6"/>
  <c r="Y68" i="6"/>
  <c r="Y79" i="6"/>
  <c r="Y112" i="6"/>
  <c r="Y134" i="6"/>
  <c r="Y529" i="6"/>
  <c r="Y530" i="6"/>
  <c r="Y531" i="6"/>
  <c r="Y532" i="6"/>
  <c r="Z333" i="6"/>
  <c r="Z334" i="6"/>
  <c r="Z335" i="6"/>
  <c r="Z336" i="6"/>
  <c r="Z337" i="6"/>
  <c r="Z338" i="6"/>
  <c r="Z339" i="6"/>
  <c r="Z340" i="6"/>
  <c r="Z341" i="6"/>
  <c r="Z342" i="6"/>
  <c r="Z343" i="6"/>
  <c r="Z344" i="6"/>
  <c r="Z345" i="6"/>
  <c r="Z346" i="6"/>
  <c r="Z347" i="6"/>
  <c r="Z348" i="6"/>
  <c r="Z349" i="6"/>
  <c r="Z350" i="6"/>
  <c r="Z351" i="6"/>
  <c r="Z352" i="6"/>
  <c r="Z353" i="6"/>
  <c r="Z354" i="6"/>
  <c r="Z355" i="6"/>
  <c r="Z356" i="6"/>
  <c r="Z357" i="6"/>
  <c r="Z358" i="6"/>
  <c r="Z359" i="6"/>
  <c r="Z360" i="6"/>
  <c r="Z361" i="6"/>
  <c r="Z362" i="6"/>
  <c r="Z363" i="6"/>
  <c r="Z364" i="6"/>
  <c r="Z365" i="6"/>
  <c r="Z366" i="6"/>
  <c r="Z367" i="6"/>
  <c r="Z368" i="6"/>
  <c r="Z369" i="6"/>
  <c r="Z370" i="6"/>
  <c r="Z371" i="6"/>
  <c r="Z372" i="6"/>
  <c r="Z373" i="6"/>
  <c r="Z374" i="6"/>
  <c r="Z375" i="6"/>
  <c r="Z376" i="6"/>
  <c r="Z377" i="6"/>
  <c r="Z378" i="6"/>
  <c r="Z379" i="6"/>
  <c r="Z380" i="6"/>
  <c r="Z381" i="6"/>
  <c r="Z382" i="6"/>
  <c r="Z383" i="6"/>
  <c r="Z384" i="6"/>
  <c r="Z385" i="6"/>
  <c r="Z386" i="6"/>
  <c r="Z387" i="6"/>
  <c r="Z388" i="6"/>
  <c r="Z389" i="6"/>
  <c r="Z390" i="6"/>
  <c r="Z391" i="6"/>
  <c r="Z392" i="6"/>
  <c r="Z393" i="6"/>
  <c r="Z394" i="6"/>
  <c r="Z395" i="6"/>
  <c r="Z396" i="6"/>
  <c r="Z397" i="6"/>
  <c r="Z398" i="6"/>
  <c r="Z399" i="6"/>
  <c r="Z400" i="6"/>
  <c r="Z401" i="6"/>
  <c r="Z402" i="6"/>
  <c r="Z403" i="6"/>
  <c r="Z404" i="6"/>
  <c r="Z405" i="6"/>
  <c r="Z406" i="6"/>
  <c r="Z407" i="6"/>
  <c r="Z408" i="6"/>
  <c r="Z409" i="6"/>
  <c r="Z410" i="6"/>
  <c r="Z411" i="6"/>
  <c r="Z412" i="6"/>
  <c r="Z413" i="6"/>
  <c r="Z414" i="6"/>
  <c r="Z415" i="6"/>
  <c r="Z416" i="6"/>
  <c r="Z417" i="6"/>
  <c r="Z418" i="6"/>
  <c r="Z419" i="6"/>
  <c r="Z420" i="6"/>
  <c r="Z185" i="6"/>
  <c r="Z186" i="6"/>
  <c r="Z187" i="6"/>
  <c r="Z188" i="6"/>
  <c r="Z189" i="6"/>
  <c r="Z190" i="6"/>
  <c r="Z191" i="6"/>
  <c r="Z193" i="6"/>
  <c r="Z194" i="6"/>
  <c r="Z195" i="6"/>
  <c r="Z196" i="6"/>
  <c r="Z199" i="6"/>
  <c r="Z200" i="6"/>
  <c r="Z201" i="6"/>
  <c r="Z202" i="6"/>
  <c r="Z204" i="6"/>
  <c r="Z206" i="6"/>
  <c r="Z207" i="6"/>
  <c r="Z218" i="6"/>
  <c r="Z210" i="6"/>
  <c r="Z211" i="6"/>
  <c r="Z213" i="6"/>
  <c r="Z214" i="6"/>
  <c r="Z215" i="6"/>
  <c r="Z216" i="6"/>
  <c r="Z217" i="6"/>
  <c r="Z421" i="6"/>
  <c r="Z422" i="6"/>
  <c r="Z423" i="6"/>
  <c r="Z424" i="6"/>
  <c r="Z425" i="6"/>
  <c r="Z426" i="6"/>
  <c r="Z151" i="6"/>
  <c r="Z152" i="6"/>
  <c r="Z154" i="6"/>
  <c r="Z155" i="6"/>
  <c r="Z156" i="6"/>
  <c r="Z158" i="6"/>
  <c r="Z159" i="6"/>
  <c r="Z160" i="6"/>
  <c r="Z162" i="6"/>
  <c r="Z427" i="6"/>
  <c r="Z428" i="6"/>
  <c r="Z164" i="6"/>
  <c r="Z429" i="6"/>
  <c r="Z430" i="6"/>
  <c r="Z184" i="6"/>
  <c r="Z431" i="6"/>
  <c r="Z432" i="6"/>
  <c r="Z168" i="6"/>
  <c r="Z169" i="6"/>
  <c r="Z171" i="6"/>
  <c r="Z172" i="6"/>
  <c r="Z175" i="6"/>
  <c r="Z176" i="6"/>
  <c r="Z177" i="6"/>
  <c r="Z181" i="6"/>
  <c r="Z183" i="6"/>
  <c r="Z433" i="6"/>
  <c r="Z434" i="6"/>
  <c r="Z435" i="6"/>
  <c r="Z436" i="6"/>
  <c r="Z437" i="6"/>
  <c r="Z438" i="6"/>
  <c r="Z439" i="6"/>
  <c r="Z440" i="6"/>
  <c r="Z441" i="6"/>
  <c r="Z442" i="6"/>
  <c r="Z443" i="6"/>
  <c r="Z444" i="6"/>
  <c r="Z445" i="6"/>
  <c r="Z446" i="6"/>
  <c r="Z447" i="6"/>
  <c r="Z448" i="6"/>
  <c r="Z449" i="6"/>
  <c r="Z450" i="6"/>
  <c r="Z451" i="6"/>
  <c r="Z452" i="6"/>
  <c r="Z453" i="6"/>
  <c r="Z454" i="6"/>
  <c r="Z455" i="6"/>
  <c r="Z456" i="6"/>
  <c r="Z457" i="6"/>
  <c r="Z458" i="6"/>
  <c r="Z459" i="6"/>
  <c r="Z460" i="6"/>
  <c r="Z461" i="6"/>
  <c r="Z462" i="6"/>
  <c r="Z463" i="6"/>
  <c r="Z464" i="6"/>
  <c r="Z465" i="6"/>
  <c r="Z466" i="6"/>
  <c r="Z467" i="6"/>
  <c r="Z468" i="6"/>
  <c r="Z246" i="6"/>
  <c r="Z242" i="6"/>
  <c r="Z243" i="6"/>
  <c r="Z244" i="6"/>
  <c r="Z245" i="6"/>
  <c r="Z469" i="6"/>
  <c r="Z470" i="6"/>
  <c r="Z471" i="6"/>
  <c r="Z472" i="6"/>
  <c r="Z473" i="6"/>
  <c r="Z474" i="6"/>
  <c r="Z475" i="6"/>
  <c r="Z476" i="6"/>
  <c r="Z477" i="6"/>
  <c r="Z478" i="6"/>
  <c r="Z479" i="6"/>
  <c r="Z480" i="6"/>
  <c r="Z481" i="6"/>
  <c r="Z482" i="6"/>
  <c r="Z483" i="6"/>
  <c r="Z484" i="6"/>
  <c r="Z485" i="6"/>
  <c r="Z486" i="6"/>
  <c r="Z487" i="6"/>
  <c r="Z488" i="6"/>
  <c r="Z489" i="6"/>
  <c r="Z490" i="6"/>
  <c r="Z491" i="6"/>
  <c r="Z253" i="6"/>
  <c r="Z492" i="6"/>
  <c r="Z493" i="6"/>
  <c r="Z494" i="6"/>
  <c r="Z495" i="6"/>
  <c r="Z496" i="6"/>
  <c r="Z497" i="6"/>
  <c r="Z498" i="6"/>
  <c r="Z499" i="6"/>
  <c r="Z500" i="6"/>
  <c r="Z501" i="6"/>
  <c r="Z502" i="6"/>
  <c r="Z503" i="6"/>
  <c r="Z504" i="6"/>
  <c r="Z248" i="6"/>
  <c r="Z250" i="6"/>
  <c r="Z251" i="6"/>
  <c r="Z252" i="6"/>
  <c r="Z505" i="6"/>
  <c r="Z506" i="6"/>
  <c r="Z507" i="6"/>
  <c r="Z150" i="6"/>
  <c r="Z145" i="6"/>
  <c r="Z147" i="6"/>
  <c r="Z149" i="6"/>
  <c r="Z144" i="6"/>
  <c r="Z139" i="6"/>
  <c r="Z140" i="6"/>
  <c r="Z141" i="6"/>
  <c r="Z142" i="6"/>
  <c r="Z143" i="6"/>
  <c r="Z508" i="6"/>
  <c r="Z509" i="6"/>
  <c r="Z510" i="6"/>
  <c r="Z511" i="6"/>
  <c r="Z316" i="6"/>
  <c r="Z305" i="6"/>
  <c r="Z306" i="6"/>
  <c r="Z307" i="6"/>
  <c r="Z308" i="6"/>
  <c r="Z309" i="6"/>
  <c r="Z310" i="6"/>
  <c r="Z311" i="6"/>
  <c r="Z313" i="6"/>
  <c r="Z314" i="6"/>
  <c r="Z315" i="6"/>
  <c r="Z512" i="6"/>
  <c r="Z513" i="6"/>
  <c r="Z514" i="6"/>
  <c r="Z515" i="6"/>
  <c r="Z516" i="6"/>
  <c r="Z517" i="6"/>
  <c r="Z518" i="6"/>
  <c r="Z519" i="6"/>
  <c r="Z520" i="6"/>
  <c r="Z521" i="6"/>
  <c r="Z522" i="6"/>
  <c r="Z523" i="6"/>
  <c r="Z524" i="6"/>
  <c r="Z525" i="6"/>
  <c r="Z526" i="6"/>
  <c r="Z527" i="6"/>
  <c r="Z528" i="6"/>
  <c r="Z58" i="6"/>
  <c r="Z69" i="6"/>
  <c r="Z102" i="6"/>
  <c r="Z37" i="6"/>
  <c r="Z59" i="6"/>
  <c r="Z60" i="6"/>
  <c r="Z62" i="6"/>
  <c r="Z64" i="6"/>
  <c r="Z65" i="6"/>
  <c r="Z66" i="6"/>
  <c r="Z70" i="6"/>
  <c r="Z71" i="6"/>
  <c r="Z72" i="6"/>
  <c r="Z73" i="6"/>
  <c r="Z74" i="6"/>
  <c r="Z75" i="6"/>
  <c r="Z77" i="6"/>
  <c r="Z40" i="6"/>
  <c r="Z104" i="6"/>
  <c r="Z41" i="6"/>
  <c r="Z105" i="6"/>
  <c r="Z106" i="6"/>
  <c r="Z107" i="6"/>
  <c r="Z108" i="6"/>
  <c r="Z109" i="6"/>
  <c r="Z126" i="6"/>
  <c r="Z129" i="6"/>
  <c r="Z43" i="6"/>
  <c r="Z132" i="6"/>
  <c r="Z44" i="6"/>
  <c r="Z45" i="6"/>
  <c r="Z78" i="6"/>
  <c r="Z111" i="6"/>
  <c r="Z133" i="6"/>
  <c r="Z46" i="6"/>
  <c r="Z68" i="6"/>
  <c r="Z79" i="6"/>
  <c r="Z112" i="6"/>
  <c r="Z134" i="6"/>
  <c r="Z529" i="6"/>
  <c r="Z530" i="6"/>
  <c r="Z531" i="6"/>
  <c r="Z532" i="6"/>
  <c r="J7" i="14" l="1"/>
  <c r="H3" i="14"/>
  <c r="H10" i="14"/>
  <c r="H8" i="14"/>
  <c r="V325" i="6"/>
  <c r="W325" i="6"/>
  <c r="W253" i="6"/>
  <c r="V253" i="6"/>
  <c r="W483" i="6"/>
  <c r="V483" i="6"/>
  <c r="Y483" i="6"/>
  <c r="V218" i="6"/>
  <c r="W218" i="6"/>
  <c r="W405" i="6"/>
  <c r="Y405" i="6"/>
  <c r="V504" i="6"/>
  <c r="Y504" i="6"/>
  <c r="W492" i="6"/>
  <c r="V492" i="6"/>
  <c r="V489" i="6"/>
  <c r="W489" i="6"/>
  <c r="V485" i="6"/>
  <c r="W485" i="6"/>
  <c r="W477" i="6"/>
  <c r="V477" i="6"/>
  <c r="V473" i="6"/>
  <c r="W473" i="6"/>
  <c r="V469" i="6"/>
  <c r="W469" i="6"/>
  <c r="V148" i="6"/>
  <c r="Y148" i="6"/>
  <c r="Z148" i="6" s="1"/>
  <c r="W148" i="6"/>
  <c r="V421" i="6"/>
  <c r="W421" i="6"/>
  <c r="V336" i="6"/>
  <c r="Y336" i="6"/>
  <c r="W336" i="6"/>
  <c r="V118" i="6"/>
  <c r="W118" i="6"/>
  <c r="V527" i="6"/>
  <c r="W527" i="6"/>
  <c r="V511" i="6"/>
  <c r="W511" i="6"/>
  <c r="W484" i="6"/>
  <c r="V484" i="6"/>
  <c r="V480" i="6"/>
  <c r="W480" i="6"/>
  <c r="V472" i="6"/>
  <c r="W472" i="6"/>
  <c r="V245" i="6"/>
  <c r="W245" i="6"/>
  <c r="V487" i="6"/>
  <c r="Y487" i="6"/>
  <c r="W236" i="6"/>
  <c r="X236" i="6" s="1"/>
  <c r="V236" i="6"/>
  <c r="Y236" i="6"/>
  <c r="V413" i="6"/>
  <c r="W413" i="6"/>
  <c r="Y413" i="6"/>
  <c r="V73" i="6"/>
  <c r="W73" i="6"/>
  <c r="X73" i="6" s="1"/>
  <c r="V76" i="6"/>
  <c r="Y76" i="6"/>
  <c r="Z76" i="6" s="1"/>
  <c r="W76" i="6"/>
  <c r="X76" i="6" s="1"/>
  <c r="Y467" i="6"/>
  <c r="V467" i="6"/>
  <c r="W467" i="6"/>
  <c r="V459" i="6"/>
  <c r="Y459" i="6"/>
  <c r="W459" i="6"/>
  <c r="Y455" i="6"/>
  <c r="V455" i="6"/>
  <c r="W455" i="6"/>
  <c r="W443" i="6"/>
  <c r="Y443" i="6"/>
  <c r="V443" i="6"/>
  <c r="V240" i="6"/>
  <c r="Y240" i="6"/>
  <c r="W240" i="6"/>
  <c r="X240" i="6" s="1"/>
  <c r="V197" i="6"/>
  <c r="W197" i="6"/>
  <c r="X197" i="6" s="1"/>
  <c r="Y197" i="6"/>
  <c r="Z197" i="6" s="1"/>
  <c r="W439" i="6"/>
  <c r="V439" i="6"/>
  <c r="W409" i="6"/>
  <c r="V409" i="6"/>
  <c r="V387" i="6"/>
  <c r="W387" i="6"/>
  <c r="W176" i="6"/>
  <c r="V176" i="6"/>
  <c r="S328" i="6"/>
  <c r="T328" i="6" s="1"/>
  <c r="U328" i="6" s="1"/>
  <c r="S324" i="6"/>
  <c r="T324" i="6" s="1"/>
  <c r="U324" i="6" s="1"/>
  <c r="W515" i="6"/>
  <c r="W502" i="6"/>
  <c r="W393" i="6"/>
  <c r="W363" i="6"/>
  <c r="V463" i="6"/>
  <c r="V210" i="6"/>
  <c r="W210" i="6"/>
  <c r="X210" i="6" s="1"/>
  <c r="S116" i="6"/>
  <c r="T116" i="6" s="1"/>
  <c r="U116" i="6" s="1"/>
  <c r="S121" i="6"/>
  <c r="T121" i="6" s="1"/>
  <c r="U121" i="6" s="1"/>
  <c r="S123" i="6"/>
  <c r="T123" i="6" s="1"/>
  <c r="U123" i="6" s="1"/>
  <c r="R321" i="6"/>
  <c r="S321" i="6" s="1"/>
  <c r="T321" i="6" s="1"/>
  <c r="U321" i="6" s="1"/>
  <c r="R411" i="6"/>
  <c r="U411" i="6"/>
  <c r="W111" i="6"/>
  <c r="X111" i="6" s="1"/>
  <c r="W115" i="6"/>
  <c r="W94" i="6"/>
  <c r="W66" i="6"/>
  <c r="W59" i="6"/>
  <c r="W495" i="6"/>
  <c r="W171" i="6"/>
  <c r="W423" i="6"/>
  <c r="W385" i="6"/>
  <c r="W375" i="6"/>
  <c r="W361" i="6"/>
  <c r="V84" i="6"/>
  <c r="V102" i="6"/>
  <c r="V314" i="6"/>
  <c r="V367" i="6"/>
  <c r="V453" i="6"/>
  <c r="W453" i="6"/>
  <c r="V186" i="6"/>
  <c r="W186" i="6"/>
  <c r="X186" i="6" s="1"/>
  <c r="V401" i="6"/>
  <c r="W401" i="6"/>
  <c r="V378" i="6"/>
  <c r="W378" i="6"/>
  <c r="V338" i="6"/>
  <c r="W338" i="6"/>
  <c r="S320" i="6"/>
  <c r="T320" i="6" s="1"/>
  <c r="U320" i="6" s="1"/>
  <c r="V309" i="6"/>
  <c r="W309" i="6"/>
  <c r="S63" i="6"/>
  <c r="T63" i="6" s="1"/>
  <c r="U63" i="6" s="1"/>
  <c r="W532" i="6"/>
  <c r="W65" i="6"/>
  <c r="W491" i="6"/>
  <c r="W479" i="6"/>
  <c r="W433" i="6"/>
  <c r="W193" i="6"/>
  <c r="X193" i="6" s="1"/>
  <c r="W399" i="6"/>
  <c r="W383" i="6"/>
  <c r="W345" i="6"/>
  <c r="V437" i="6"/>
  <c r="X216" i="6"/>
  <c r="V349" i="6"/>
  <c r="W349" i="6"/>
  <c r="V155" i="6"/>
  <c r="W155" i="6"/>
  <c r="V505" i="6"/>
  <c r="W505" i="6"/>
  <c r="S180" i="6"/>
  <c r="T180" i="6" s="1"/>
  <c r="U180" i="6" s="1"/>
  <c r="S67" i="6"/>
  <c r="T67" i="6" s="1"/>
  <c r="U67" i="6" s="1"/>
  <c r="S54" i="6"/>
  <c r="T54" i="6" s="1"/>
  <c r="U54" i="6" s="1"/>
  <c r="S117" i="6"/>
  <c r="T117" i="6" s="1"/>
  <c r="U117" i="6" s="1"/>
  <c r="S110" i="6"/>
  <c r="T110" i="6" s="1"/>
  <c r="U110" i="6" s="1"/>
  <c r="S103" i="6"/>
  <c r="T103" i="6" s="1"/>
  <c r="U103" i="6" s="1"/>
  <c r="S327" i="6"/>
  <c r="T327" i="6" s="1"/>
  <c r="U327" i="6" s="1"/>
  <c r="S319" i="6"/>
  <c r="T319" i="6" s="1"/>
  <c r="U319" i="6" s="1"/>
  <c r="S182" i="6"/>
  <c r="T182" i="6" s="1"/>
  <c r="U182" i="6" s="1"/>
  <c r="S166" i="6"/>
  <c r="T166" i="6" s="1"/>
  <c r="U166" i="6" s="1"/>
  <c r="S157" i="6"/>
  <c r="T157" i="6" s="1"/>
  <c r="U157" i="6" s="1"/>
  <c r="S326" i="6"/>
  <c r="T326" i="6" s="1"/>
  <c r="U326" i="6" s="1"/>
  <c r="Y326" i="6" s="1"/>
  <c r="S322" i="6"/>
  <c r="T322" i="6" s="1"/>
  <c r="U322" i="6" s="1"/>
  <c r="Y322" i="6" s="1"/>
  <c r="S318" i="6"/>
  <c r="T318" i="6" s="1"/>
  <c r="U318" i="6" s="1"/>
  <c r="S212" i="6"/>
  <c r="T212" i="6" s="1"/>
  <c r="U212" i="6" s="1"/>
  <c r="S179" i="6"/>
  <c r="T179" i="6" s="1"/>
  <c r="U179" i="6" s="1"/>
  <c r="S173" i="6"/>
  <c r="T173" i="6" s="1"/>
  <c r="U173" i="6" s="1"/>
  <c r="Y173" i="6" s="1"/>
  <c r="Z173" i="6" s="1"/>
  <c r="S167" i="6"/>
  <c r="T167" i="6" s="1"/>
  <c r="U167" i="6" s="1"/>
  <c r="S209" i="6"/>
  <c r="T209" i="6" s="1"/>
  <c r="U209" i="6" s="1"/>
  <c r="S203" i="6"/>
  <c r="T203" i="6" s="1"/>
  <c r="U203" i="6" s="1"/>
  <c r="S198" i="6"/>
  <c r="T198" i="6" s="1"/>
  <c r="U198" i="6" s="1"/>
  <c r="S192" i="6"/>
  <c r="T192" i="6" s="1"/>
  <c r="U192" i="6" s="1"/>
  <c r="S18" i="6"/>
  <c r="T18" i="6" s="1"/>
  <c r="U18" i="6" s="1"/>
  <c r="Y18" i="6" s="1"/>
  <c r="W313" i="6"/>
  <c r="V313" i="6"/>
  <c r="V211" i="6"/>
  <c r="W211" i="6"/>
  <c r="X211" i="6" s="1"/>
  <c r="V120" i="6"/>
  <c r="W120" i="6"/>
  <c r="V107" i="6"/>
  <c r="W107" i="6"/>
  <c r="X107" i="6" s="1"/>
  <c r="V62" i="6"/>
  <c r="W62" i="6"/>
  <c r="V513" i="6"/>
  <c r="W513" i="6"/>
  <c r="V78" i="6"/>
  <c r="W78" i="6"/>
  <c r="X78" i="6" s="1"/>
  <c r="W51" i="6"/>
  <c r="V51" i="6"/>
  <c r="W18" i="6"/>
  <c r="V242" i="6"/>
  <c r="W242" i="6"/>
  <c r="V106" i="6"/>
  <c r="W106" i="6"/>
  <c r="X106" i="6" s="1"/>
  <c r="V317" i="6"/>
  <c r="W317" i="6"/>
  <c r="V507" i="6"/>
  <c r="W507" i="6"/>
  <c r="V471" i="6"/>
  <c r="W471" i="6"/>
  <c r="V244" i="6"/>
  <c r="W244" i="6"/>
  <c r="V68" i="6"/>
  <c r="W68" i="6"/>
  <c r="V497" i="6"/>
  <c r="W497" i="6"/>
  <c r="V381" i="6"/>
  <c r="W381" i="6"/>
  <c r="W373" i="6"/>
  <c r="V373" i="6"/>
  <c r="V353" i="6"/>
  <c r="W353" i="6"/>
  <c r="W347" i="6"/>
  <c r="V347" i="6"/>
  <c r="W308" i="6"/>
  <c r="V308" i="6"/>
  <c r="W500" i="6"/>
  <c r="V500" i="6"/>
  <c r="V414" i="6"/>
  <c r="W414" i="6"/>
  <c r="V402" i="6"/>
  <c r="W402" i="6"/>
  <c r="V386" i="6"/>
  <c r="W386" i="6"/>
  <c r="V342" i="6"/>
  <c r="W342" i="6"/>
  <c r="S9" i="6"/>
  <c r="T9" i="6" s="1"/>
  <c r="U9" i="6" s="1"/>
  <c r="S24" i="6"/>
  <c r="T24" i="6" s="1"/>
  <c r="U24" i="6" s="1"/>
  <c r="S33" i="6"/>
  <c r="T33" i="6" s="1"/>
  <c r="U33" i="6" s="1"/>
  <c r="S6" i="6"/>
  <c r="T6" i="6" s="1"/>
  <c r="U6" i="6" s="1"/>
  <c r="S11" i="6"/>
  <c r="T11" i="6" s="1"/>
  <c r="U11" i="6" s="1"/>
  <c r="S35" i="6"/>
  <c r="T35" i="6" s="1"/>
  <c r="U35" i="6" s="1"/>
  <c r="S29" i="6"/>
  <c r="T29" i="6" s="1"/>
  <c r="U29" i="6" s="1"/>
  <c r="S4" i="6"/>
  <c r="T4" i="6" s="1"/>
  <c r="U4" i="6" s="1"/>
  <c r="S12" i="6"/>
  <c r="T12" i="6" s="1"/>
  <c r="U12" i="6" s="1"/>
  <c r="Y12" i="6" s="1"/>
  <c r="S19" i="6"/>
  <c r="T19" i="6" s="1"/>
  <c r="U19" i="6" s="1"/>
  <c r="S22" i="6"/>
  <c r="T22" i="6" s="1"/>
  <c r="U22" i="6" s="1"/>
  <c r="S28" i="6"/>
  <c r="T28" i="6" s="1"/>
  <c r="U28" i="6" s="1"/>
  <c r="S7" i="6"/>
  <c r="T7" i="6" s="1"/>
  <c r="U7" i="6" s="1"/>
  <c r="S14" i="6"/>
  <c r="T14" i="6" s="1"/>
  <c r="U14" i="6" s="1"/>
  <c r="S20" i="6"/>
  <c r="T20" i="6" s="1"/>
  <c r="U20" i="6" s="1"/>
  <c r="S23" i="6"/>
  <c r="T23" i="6" s="1"/>
  <c r="U23" i="6" s="1"/>
  <c r="S30" i="6"/>
  <c r="T30" i="6" s="1"/>
  <c r="U30" i="6" s="1"/>
  <c r="S34" i="6"/>
  <c r="T34" i="6" s="1"/>
  <c r="U34" i="6" s="1"/>
  <c r="S2" i="6"/>
  <c r="T2" i="6" s="1"/>
  <c r="U2" i="6" s="1"/>
  <c r="S8" i="6"/>
  <c r="T8" i="6" s="1"/>
  <c r="U8" i="6" s="1"/>
  <c r="S15" i="6"/>
  <c r="T15" i="6" s="1"/>
  <c r="U15" i="6" s="1"/>
  <c r="S25" i="6"/>
  <c r="T25" i="6" s="1"/>
  <c r="U25" i="6" s="1"/>
  <c r="W67" i="6"/>
  <c r="W114" i="6"/>
  <c r="W525" i="6"/>
  <c r="W143" i="6"/>
  <c r="W504" i="6"/>
  <c r="W490" i="6"/>
  <c r="W157" i="6"/>
  <c r="W425" i="6"/>
  <c r="W406" i="6"/>
  <c r="W398" i="6"/>
  <c r="W390" i="6"/>
  <c r="W370" i="6"/>
  <c r="W350" i="6"/>
  <c r="V201" i="6"/>
  <c r="V410" i="6"/>
  <c r="V374" i="6"/>
  <c r="V358" i="6"/>
  <c r="V451" i="6"/>
  <c r="W451" i="6"/>
  <c r="V431" i="6"/>
  <c r="W431" i="6"/>
  <c r="V206" i="6"/>
  <c r="W206" i="6"/>
  <c r="X206" i="6" s="1"/>
  <c r="V397" i="6"/>
  <c r="W397" i="6"/>
  <c r="V458" i="6"/>
  <c r="W458" i="6"/>
  <c r="V158" i="6"/>
  <c r="W158" i="6"/>
  <c r="V214" i="6"/>
  <c r="W214" i="6"/>
  <c r="X214" i="6" s="1"/>
  <c r="V369" i="6"/>
  <c r="W369" i="6"/>
  <c r="V337" i="6"/>
  <c r="W337" i="6"/>
  <c r="S21" i="6"/>
  <c r="T21" i="6" s="1"/>
  <c r="U21" i="6" s="1"/>
  <c r="S3" i="6"/>
  <c r="T3" i="6" s="1"/>
  <c r="U3" i="6" s="1"/>
  <c r="W104" i="6"/>
  <c r="X104" i="6" s="1"/>
  <c r="W524" i="6"/>
  <c r="W517" i="6"/>
  <c r="W251" i="6"/>
  <c r="X251" i="6" s="1"/>
  <c r="W482" i="6"/>
  <c r="W180" i="6"/>
  <c r="W190" i="6"/>
  <c r="X190" i="6" s="1"/>
  <c r="W418" i="6"/>
  <c r="W389" i="6"/>
  <c r="W382" i="6"/>
  <c r="W362" i="6"/>
  <c r="V518" i="6"/>
  <c r="V419" i="6"/>
  <c r="V339" i="6"/>
  <c r="V445" i="6"/>
  <c r="W445" i="6"/>
  <c r="V151" i="6"/>
  <c r="W151" i="6"/>
  <c r="W117" i="6"/>
  <c r="W523" i="6"/>
  <c r="W305" i="6"/>
  <c r="W139" i="6"/>
  <c r="W501" i="6"/>
  <c r="W487" i="6"/>
  <c r="W461" i="6"/>
  <c r="W187" i="6"/>
  <c r="X187" i="6" s="1"/>
  <c r="W394" i="6"/>
  <c r="W366" i="6"/>
  <c r="W354" i="6"/>
  <c r="V530" i="6"/>
  <c r="V58" i="6"/>
  <c r="V195" i="6"/>
  <c r="V189" i="6"/>
  <c r="W189" i="6"/>
  <c r="X189" i="6" s="1"/>
  <c r="W391" i="6"/>
  <c r="V391" i="6"/>
  <c r="V183" i="6"/>
  <c r="W183" i="6"/>
  <c r="S32" i="6"/>
  <c r="T32" i="6" s="1"/>
  <c r="U32" i="6" s="1"/>
  <c r="S97" i="6"/>
  <c r="T97" i="6" s="1"/>
  <c r="U97" i="6" s="1"/>
  <c r="S101" i="6"/>
  <c r="T101" i="6" s="1"/>
  <c r="U101" i="6" s="1"/>
  <c r="S55" i="6"/>
  <c r="T55" i="6" s="1"/>
  <c r="U55" i="6" s="1"/>
  <c r="S50" i="6"/>
  <c r="T50" i="6" s="1"/>
  <c r="U50" i="6" s="1"/>
  <c r="S56" i="6"/>
  <c r="T56" i="6" s="1"/>
  <c r="U56" i="6" s="1"/>
  <c r="S57" i="6"/>
  <c r="T57" i="6" s="1"/>
  <c r="U57" i="6" s="1"/>
  <c r="S96" i="6"/>
  <c r="T96" i="6" s="1"/>
  <c r="U96" i="6" s="1"/>
  <c r="S92" i="6"/>
  <c r="T92" i="6" s="1"/>
  <c r="U92" i="6" s="1"/>
  <c r="S53" i="6"/>
  <c r="T53" i="6" s="1"/>
  <c r="U53" i="6" s="1"/>
  <c r="S49" i="6"/>
  <c r="T49" i="6" s="1"/>
  <c r="U49" i="6" s="1"/>
  <c r="S31" i="6"/>
  <c r="T31" i="6" s="1"/>
  <c r="U31" i="6" s="1"/>
  <c r="S27" i="6"/>
  <c r="T27" i="6" s="1"/>
  <c r="U27" i="6" s="1"/>
  <c r="S17" i="6"/>
  <c r="T17" i="6" s="1"/>
  <c r="U17" i="6" s="1"/>
  <c r="S13" i="6"/>
  <c r="T13" i="6" s="1"/>
  <c r="U13" i="6" s="1"/>
  <c r="S5" i="6"/>
  <c r="T5" i="6" s="1"/>
  <c r="U5" i="6" s="1"/>
  <c r="S16" i="6"/>
  <c r="T16" i="6" s="1"/>
  <c r="U16" i="6" s="1"/>
  <c r="Y16" i="6" s="1"/>
  <c r="S100" i="6"/>
  <c r="T100" i="6" s="1"/>
  <c r="U100" i="6" s="1"/>
  <c r="S99" i="6"/>
  <c r="T99" i="6" s="1"/>
  <c r="U99" i="6" s="1"/>
  <c r="S93" i="6"/>
  <c r="T93" i="6" s="1"/>
  <c r="U93" i="6" s="1"/>
  <c r="S47" i="6"/>
  <c r="T47" i="6" s="1"/>
  <c r="U47" i="6" s="1"/>
  <c r="S98" i="6"/>
  <c r="T98" i="6" s="1"/>
  <c r="U98" i="6" s="1"/>
  <c r="W40" i="6"/>
  <c r="X40" i="6" s="1"/>
  <c r="V40" i="6"/>
  <c r="S95" i="6"/>
  <c r="T95" i="6" s="1"/>
  <c r="U95" i="6" s="1"/>
  <c r="S52" i="6"/>
  <c r="T52" i="6" s="1"/>
  <c r="U52" i="6" s="1"/>
  <c r="Y52" i="6" s="1"/>
  <c r="S260" i="6"/>
  <c r="T260" i="6" s="1"/>
  <c r="U260" i="6" s="1"/>
  <c r="S265" i="6"/>
  <c r="T265" i="6" s="1"/>
  <c r="U265" i="6" s="1"/>
  <c r="S259" i="6"/>
  <c r="T259" i="6" s="1"/>
  <c r="U259" i="6" s="1"/>
  <c r="S267" i="6"/>
  <c r="T267" i="6" s="1"/>
  <c r="U267" i="6" s="1"/>
  <c r="S263" i="6"/>
  <c r="T263" i="6" s="1"/>
  <c r="U263" i="6" s="1"/>
  <c r="S222" i="6"/>
  <c r="T222" i="6" s="1"/>
  <c r="U222" i="6" s="1"/>
  <c r="Y222" i="6" s="1"/>
  <c r="S224" i="6"/>
  <c r="T224" i="6" s="1"/>
  <c r="U224" i="6" s="1"/>
  <c r="S219" i="6"/>
  <c r="T219" i="6" s="1"/>
  <c r="U219" i="6" s="1"/>
  <c r="S220" i="6"/>
  <c r="T220" i="6" s="1"/>
  <c r="U220" i="6" s="1"/>
  <c r="S221" i="6"/>
  <c r="T221" i="6" s="1"/>
  <c r="U221" i="6" s="1"/>
  <c r="S223" i="6"/>
  <c r="T223" i="6" s="1"/>
  <c r="U223" i="6" s="1"/>
  <c r="Y223" i="6" s="1"/>
  <c r="S262" i="6"/>
  <c r="T262" i="6" s="1"/>
  <c r="U262" i="6" s="1"/>
  <c r="S264" i="6"/>
  <c r="T264" i="6" s="1"/>
  <c r="U264" i="6" s="1"/>
  <c r="S258" i="6"/>
  <c r="T258" i="6" s="1"/>
  <c r="U258" i="6" s="1"/>
  <c r="S249" i="6"/>
  <c r="T249" i="6" s="1"/>
  <c r="U249" i="6" s="1"/>
  <c r="S247" i="6"/>
  <c r="T247" i="6" s="1"/>
  <c r="U247" i="6" s="1"/>
  <c r="S241" i="6"/>
  <c r="T241" i="6" s="1"/>
  <c r="U241" i="6" s="1"/>
  <c r="S238" i="6"/>
  <c r="T238" i="6" s="1"/>
  <c r="U238" i="6" s="1"/>
  <c r="S235" i="6"/>
  <c r="T235" i="6" s="1"/>
  <c r="U235" i="6" s="1"/>
  <c r="S178" i="6"/>
  <c r="T178" i="6" s="1"/>
  <c r="U178" i="6" s="1"/>
  <c r="S174" i="6"/>
  <c r="T174" i="6" s="1"/>
  <c r="U174" i="6" s="1"/>
  <c r="S170" i="6"/>
  <c r="T170" i="6" s="1"/>
  <c r="U170" i="6" s="1"/>
  <c r="S165" i="6"/>
  <c r="T165" i="6" s="1"/>
  <c r="U165" i="6" s="1"/>
  <c r="S163" i="6"/>
  <c r="T163" i="6" s="1"/>
  <c r="U163" i="6" s="1"/>
  <c r="S161" i="6"/>
  <c r="T161" i="6" s="1"/>
  <c r="U161" i="6" s="1"/>
  <c r="S153" i="6"/>
  <c r="T153" i="6" s="1"/>
  <c r="U153" i="6" s="1"/>
  <c r="S130" i="6"/>
  <c r="T130" i="6" s="1"/>
  <c r="U130" i="6" s="1"/>
  <c r="S85" i="6"/>
  <c r="T85" i="6" s="1"/>
  <c r="U85" i="6" s="1"/>
  <c r="S61" i="6"/>
  <c r="T61" i="6" s="1"/>
  <c r="U61" i="6" s="1"/>
  <c r="Y61" i="6" s="1"/>
  <c r="Z61" i="6" s="1"/>
  <c r="S48" i="6"/>
  <c r="T48" i="6" s="1"/>
  <c r="U48" i="6" s="1"/>
  <c r="S266" i="6"/>
  <c r="T266" i="6" s="1"/>
  <c r="U266" i="6" s="1"/>
  <c r="S261" i="6"/>
  <c r="T261" i="6" s="1"/>
  <c r="U261" i="6" s="1"/>
  <c r="Y261" i="6" s="1"/>
  <c r="V264" i="6"/>
  <c r="Y264" i="6"/>
  <c r="W264" i="6"/>
  <c r="Y510" i="6"/>
  <c r="V510" i="6"/>
  <c r="W510" i="6"/>
  <c r="V146" i="6"/>
  <c r="Y146" i="6"/>
  <c r="Z146" i="6" s="1"/>
  <c r="W146" i="6"/>
  <c r="V503" i="6"/>
  <c r="W503" i="6"/>
  <c r="Y503" i="6"/>
  <c r="V499" i="6"/>
  <c r="W499" i="6"/>
  <c r="Y499" i="6"/>
  <c r="V208" i="6"/>
  <c r="W208" i="6"/>
  <c r="X208" i="6" s="1"/>
  <c r="Y208" i="6"/>
  <c r="Z208" i="6" s="1"/>
  <c r="W205" i="6"/>
  <c r="X205" i="6" s="1"/>
  <c r="V205" i="6"/>
  <c r="Y205" i="6"/>
  <c r="Z205" i="6" s="1"/>
  <c r="W90" i="6"/>
  <c r="V90" i="6"/>
  <c r="Y90" i="6"/>
  <c r="W56" i="6"/>
  <c r="Y56" i="6"/>
  <c r="V56" i="6"/>
  <c r="V127" i="6"/>
  <c r="W127" i="6"/>
  <c r="X127" i="6" s="1"/>
  <c r="Y127" i="6"/>
  <c r="Z127" i="6" s="1"/>
  <c r="V312" i="6"/>
  <c r="Y312" i="6"/>
  <c r="Z312" i="6" s="1"/>
  <c r="W312" i="6"/>
  <c r="V110" i="6"/>
  <c r="W110" i="6"/>
  <c r="X110" i="6" s="1"/>
  <c r="Y110" i="6"/>
  <c r="Z110" i="6" s="1"/>
  <c r="W95" i="6"/>
  <c r="V95" i="6"/>
  <c r="Y95" i="6"/>
  <c r="V512" i="6"/>
  <c r="W512" i="6"/>
  <c r="Y512" i="6"/>
  <c r="V322" i="6"/>
  <c r="W322" i="6"/>
  <c r="V310" i="6"/>
  <c r="W310" i="6"/>
  <c r="V508" i="6"/>
  <c r="W508" i="6"/>
  <c r="V150" i="6"/>
  <c r="W150" i="6"/>
  <c r="V496" i="6"/>
  <c r="W496" i="6"/>
  <c r="V194" i="6"/>
  <c r="W194" i="6"/>
  <c r="X194" i="6" s="1"/>
  <c r="V400" i="6"/>
  <c r="W400" i="6"/>
  <c r="V368" i="6"/>
  <c r="W368" i="6"/>
  <c r="V476" i="6"/>
  <c r="W476" i="6"/>
  <c r="V474" i="6"/>
  <c r="W474" i="6"/>
  <c r="V470" i="6"/>
  <c r="W470" i="6"/>
  <c r="V243" i="6"/>
  <c r="W243" i="6"/>
  <c r="V468" i="6"/>
  <c r="W468" i="6"/>
  <c r="V464" i="6"/>
  <c r="W464" i="6"/>
  <c r="V460" i="6"/>
  <c r="W460" i="6"/>
  <c r="V456" i="6"/>
  <c r="W456" i="6"/>
  <c r="V452" i="6"/>
  <c r="W452" i="6"/>
  <c r="V448" i="6"/>
  <c r="W448" i="6"/>
  <c r="V444" i="6"/>
  <c r="W444" i="6"/>
  <c r="V440" i="6"/>
  <c r="W440" i="6"/>
  <c r="V237" i="6"/>
  <c r="W237" i="6"/>
  <c r="X237" i="6" s="1"/>
  <c r="V438" i="6"/>
  <c r="W438" i="6"/>
  <c r="V434" i="6"/>
  <c r="W434" i="6"/>
  <c r="V181" i="6"/>
  <c r="W181" i="6"/>
  <c r="V177" i="6"/>
  <c r="W177" i="6"/>
  <c r="V173" i="6"/>
  <c r="W173" i="6"/>
  <c r="V169" i="6"/>
  <c r="W169" i="6"/>
  <c r="V432" i="6"/>
  <c r="W432" i="6"/>
  <c r="V430" i="6"/>
  <c r="W430" i="6"/>
  <c r="V428" i="6"/>
  <c r="W428" i="6"/>
  <c r="V160" i="6"/>
  <c r="W160" i="6"/>
  <c r="V156" i="6"/>
  <c r="W156" i="6"/>
  <c r="V152" i="6"/>
  <c r="W152" i="6"/>
  <c r="V44" i="6"/>
  <c r="W44" i="6"/>
  <c r="X44" i="6" s="1"/>
  <c r="W121" i="6"/>
  <c r="W320" i="6"/>
  <c r="W506" i="6"/>
  <c r="W494" i="6"/>
  <c r="W481" i="6"/>
  <c r="W191" i="6"/>
  <c r="X191" i="6" s="1"/>
  <c r="V529" i="6"/>
  <c r="V100" i="6"/>
  <c r="V405" i="6"/>
  <c r="V105" i="6"/>
  <c r="W105" i="6"/>
  <c r="X105" i="6" s="1"/>
  <c r="V404" i="6"/>
  <c r="W404" i="6"/>
  <c r="V372" i="6"/>
  <c r="W372" i="6"/>
  <c r="V526" i="6"/>
  <c r="W526" i="6"/>
  <c r="V217" i="6"/>
  <c r="W217" i="6"/>
  <c r="X217" i="6" s="1"/>
  <c r="W316" i="6"/>
  <c r="W144" i="6"/>
  <c r="V46" i="6"/>
  <c r="V119" i="6"/>
  <c r="V71" i="6"/>
  <c r="V109" i="6"/>
  <c r="W109" i="6"/>
  <c r="X109" i="6" s="1"/>
  <c r="V52" i="6"/>
  <c r="W52" i="6"/>
  <c r="V12" i="6"/>
  <c r="W12" i="6"/>
  <c r="V522" i="6"/>
  <c r="W522" i="6"/>
  <c r="V326" i="6"/>
  <c r="W326" i="6"/>
  <c r="V306" i="6"/>
  <c r="W306" i="6"/>
  <c r="X306" i="6" s="1"/>
  <c r="V261" i="6"/>
  <c r="W261" i="6"/>
  <c r="V252" i="6"/>
  <c r="W252" i="6"/>
  <c r="X252" i="6" s="1"/>
  <c r="V498" i="6"/>
  <c r="W498" i="6"/>
  <c r="V424" i="6"/>
  <c r="W424" i="6"/>
  <c r="V200" i="6"/>
  <c r="W200" i="6"/>
  <c r="X200" i="6" s="1"/>
  <c r="V196" i="6"/>
  <c r="W196" i="6"/>
  <c r="X196" i="6" s="1"/>
  <c r="V416" i="6"/>
  <c r="W416" i="6"/>
  <c r="V384" i="6"/>
  <c r="W384" i="6"/>
  <c r="V352" i="6"/>
  <c r="W352" i="6"/>
  <c r="V81" i="6"/>
  <c r="W81" i="6"/>
  <c r="X81" i="6" s="1"/>
  <c r="V16" i="6"/>
  <c r="W16" i="6"/>
  <c r="W519" i="6"/>
  <c r="W142" i="6"/>
  <c r="X142" i="6" s="1"/>
  <c r="W475" i="6"/>
  <c r="W246" i="6"/>
  <c r="W465" i="6"/>
  <c r="W454" i="6"/>
  <c r="W449" i="6"/>
  <c r="W239" i="6"/>
  <c r="X239" i="6" s="1"/>
  <c r="W235" i="6"/>
  <c r="X235" i="6" s="1"/>
  <c r="W179" i="6"/>
  <c r="W174" i="6"/>
  <c r="W184" i="6"/>
  <c r="W163" i="6"/>
  <c r="W154" i="6"/>
  <c r="X154" i="6" s="1"/>
  <c r="W302" i="6"/>
  <c r="W333" i="6"/>
  <c r="V134" i="6"/>
  <c r="V488" i="6"/>
  <c r="W488" i="6"/>
  <c r="V223" i="6"/>
  <c r="W223" i="6"/>
  <c r="V213" i="6"/>
  <c r="W213" i="6"/>
  <c r="X213" i="6" s="1"/>
  <c r="V420" i="6"/>
  <c r="W420" i="6"/>
  <c r="V388" i="6"/>
  <c r="W388" i="6"/>
  <c r="V356" i="6"/>
  <c r="W356" i="6"/>
  <c r="V61" i="6"/>
  <c r="W61" i="6"/>
  <c r="X61" i="6" s="1"/>
  <c r="V222" i="6"/>
  <c r="W222" i="6"/>
  <c r="V188" i="6"/>
  <c r="W188" i="6"/>
  <c r="X188" i="6" s="1"/>
  <c r="V412" i="6"/>
  <c r="W412" i="6"/>
  <c r="V408" i="6"/>
  <c r="W408" i="6"/>
  <c r="V396" i="6"/>
  <c r="W396" i="6"/>
  <c r="V392" i="6"/>
  <c r="W392" i="6"/>
  <c r="V380" i="6"/>
  <c r="W380" i="6"/>
  <c r="V376" i="6"/>
  <c r="W376" i="6"/>
  <c r="V364" i="6"/>
  <c r="W364" i="6"/>
  <c r="V360" i="6"/>
  <c r="W360" i="6"/>
  <c r="V348" i="6"/>
  <c r="W348" i="6"/>
  <c r="V344" i="6"/>
  <c r="W344" i="6"/>
  <c r="V340" i="6"/>
  <c r="W340" i="6"/>
  <c r="W126" i="6"/>
  <c r="X126" i="6" s="1"/>
  <c r="W26" i="6"/>
  <c r="W266" i="6"/>
  <c r="W140" i="6"/>
  <c r="X140" i="6" s="1"/>
  <c r="W248" i="6"/>
  <c r="X248" i="6" s="1"/>
  <c r="W493" i="6"/>
  <c r="W486" i="6"/>
  <c r="W334" i="6"/>
  <c r="S274" i="6"/>
  <c r="T274" i="6" s="1"/>
  <c r="U274" i="6" s="1"/>
  <c r="S272" i="6"/>
  <c r="T272" i="6" s="1"/>
  <c r="U272" i="6" s="1"/>
  <c r="S273" i="6"/>
  <c r="T273" i="6" s="1"/>
  <c r="U273" i="6" s="1"/>
  <c r="S136" i="6"/>
  <c r="T136" i="6" s="1"/>
  <c r="U136" i="6" s="1"/>
  <c r="S137" i="6"/>
  <c r="T137" i="6" s="1"/>
  <c r="U137" i="6" s="1"/>
  <c r="S138" i="6"/>
  <c r="T138" i="6" s="1"/>
  <c r="U138" i="6" s="1"/>
  <c r="S135" i="6"/>
  <c r="T135" i="6" s="1"/>
  <c r="U135" i="6" s="1"/>
  <c r="S330" i="6"/>
  <c r="T330" i="6" s="1"/>
  <c r="U330" i="6" s="1"/>
  <c r="S329" i="6"/>
  <c r="T329" i="6" s="1"/>
  <c r="U329" i="6" s="1"/>
  <c r="S331" i="6"/>
  <c r="T331" i="6" s="1"/>
  <c r="U331" i="6" s="1"/>
  <c r="S332" i="6"/>
  <c r="T332" i="6" s="1"/>
  <c r="U332" i="6" s="1"/>
  <c r="S269" i="6"/>
  <c r="T269" i="6" s="1"/>
  <c r="U269" i="6" s="1"/>
  <c r="S270" i="6"/>
  <c r="T270" i="6" s="1"/>
  <c r="U270" i="6" s="1"/>
  <c r="S268" i="6"/>
  <c r="T268" i="6" s="1"/>
  <c r="U268" i="6" s="1"/>
  <c r="S271" i="6"/>
  <c r="T271" i="6" s="1"/>
  <c r="U271" i="6" s="1"/>
  <c r="S257" i="6"/>
  <c r="T257" i="6" s="1"/>
  <c r="U257" i="6" s="1"/>
  <c r="S256" i="6"/>
  <c r="T256" i="6" s="1"/>
  <c r="U256" i="6" s="1"/>
  <c r="S255" i="6"/>
  <c r="T255" i="6" s="1"/>
  <c r="U255" i="6" s="1"/>
  <c r="S254" i="6"/>
  <c r="T254" i="6" s="1"/>
  <c r="U254" i="6" s="1"/>
  <c r="S228" i="6"/>
  <c r="T228" i="6" s="1"/>
  <c r="U228" i="6" s="1"/>
  <c r="S229" i="6"/>
  <c r="T229" i="6" s="1"/>
  <c r="U229" i="6" s="1"/>
  <c r="S230" i="6"/>
  <c r="T230" i="6" s="1"/>
  <c r="U230" i="6" s="1"/>
  <c r="S225" i="6"/>
  <c r="T225" i="6" s="1"/>
  <c r="U225" i="6" s="1"/>
  <c r="S226" i="6"/>
  <c r="T226" i="6" s="1"/>
  <c r="U226" i="6" s="1"/>
  <c r="S227" i="6"/>
  <c r="T227" i="6" s="1"/>
  <c r="U227" i="6" s="1"/>
  <c r="S276" i="6"/>
  <c r="T276" i="6" s="1"/>
  <c r="U276" i="6" s="1"/>
  <c r="S281" i="6"/>
  <c r="T281" i="6" s="1"/>
  <c r="U281" i="6" s="1"/>
  <c r="S284" i="6"/>
  <c r="T284" i="6" s="1"/>
  <c r="U284" i="6" s="1"/>
  <c r="S287" i="6"/>
  <c r="T287" i="6" s="1"/>
  <c r="U287" i="6" s="1"/>
  <c r="S291" i="6"/>
  <c r="T291" i="6" s="1"/>
  <c r="U291" i="6" s="1"/>
  <c r="S294" i="6"/>
  <c r="T294" i="6" s="1"/>
  <c r="U294" i="6" s="1"/>
  <c r="S298" i="6"/>
  <c r="T298" i="6" s="1"/>
  <c r="U298" i="6" s="1"/>
  <c r="S300" i="6"/>
  <c r="T300" i="6" s="1"/>
  <c r="U300" i="6" s="1"/>
  <c r="S279" i="6"/>
  <c r="T279" i="6" s="1"/>
  <c r="U279" i="6" s="1"/>
  <c r="S282" i="6"/>
  <c r="T282" i="6" s="1"/>
  <c r="U282" i="6" s="1"/>
  <c r="S288" i="6"/>
  <c r="T288" i="6" s="1"/>
  <c r="U288" i="6" s="1"/>
  <c r="S292" i="6"/>
  <c r="T292" i="6" s="1"/>
  <c r="U292" i="6" s="1"/>
  <c r="S295" i="6"/>
  <c r="T295" i="6" s="1"/>
  <c r="U295" i="6" s="1"/>
  <c r="S299" i="6"/>
  <c r="T299" i="6" s="1"/>
  <c r="U299" i="6" s="1"/>
  <c r="S301" i="6"/>
  <c r="T301" i="6" s="1"/>
  <c r="U301" i="6" s="1"/>
  <c r="S304" i="6"/>
  <c r="T304" i="6" s="1"/>
  <c r="U304" i="6" s="1"/>
  <c r="S275" i="6"/>
  <c r="T275" i="6" s="1"/>
  <c r="U275" i="6" s="1"/>
  <c r="S278" i="6"/>
  <c r="T278" i="6" s="1"/>
  <c r="U278" i="6" s="1"/>
  <c r="S283" i="6"/>
  <c r="T283" i="6" s="1"/>
  <c r="U283" i="6" s="1"/>
  <c r="S286" i="6"/>
  <c r="T286" i="6" s="1"/>
  <c r="U286" i="6" s="1"/>
  <c r="S290" i="6"/>
  <c r="T290" i="6" s="1"/>
  <c r="U290" i="6" s="1"/>
  <c r="S293" i="6"/>
  <c r="T293" i="6" s="1"/>
  <c r="U293" i="6" s="1"/>
  <c r="S297" i="6"/>
  <c r="T297" i="6" s="1"/>
  <c r="U297" i="6" s="1"/>
  <c r="S303" i="6"/>
  <c r="T303" i="6" s="1"/>
  <c r="U303" i="6" s="1"/>
  <c r="S289" i="6"/>
  <c r="T289" i="6" s="1"/>
  <c r="U289" i="6" s="1"/>
  <c r="S285" i="6"/>
  <c r="T285" i="6" s="1"/>
  <c r="U285" i="6" s="1"/>
  <c r="S280" i="6"/>
  <c r="T280" i="6" s="1"/>
  <c r="U280" i="6" s="1"/>
  <c r="S124" i="6"/>
  <c r="T124" i="6" s="1"/>
  <c r="U124" i="6" s="1"/>
  <c r="S128" i="6"/>
  <c r="T128" i="6" s="1"/>
  <c r="U128" i="6" s="1"/>
  <c r="S131" i="6"/>
  <c r="T131" i="6" s="1"/>
  <c r="U131" i="6" s="1"/>
  <c r="S39" i="6"/>
  <c r="T39" i="6" s="1"/>
  <c r="U39" i="6" s="1"/>
  <c r="S36" i="6"/>
  <c r="T36" i="6" s="1"/>
  <c r="U36" i="6" s="1"/>
  <c r="S38" i="6"/>
  <c r="T38" i="6" s="1"/>
  <c r="U38" i="6" s="1"/>
  <c r="S42" i="6"/>
  <c r="T42" i="6" s="1"/>
  <c r="U42" i="6" s="1"/>
  <c r="S234" i="6"/>
  <c r="T234" i="6" s="1"/>
  <c r="U234" i="6" s="1"/>
  <c r="S231" i="6"/>
  <c r="T231" i="6" s="1"/>
  <c r="U231" i="6" s="1"/>
  <c r="S232" i="6"/>
  <c r="T232" i="6" s="1"/>
  <c r="U232" i="6" s="1"/>
  <c r="S125" i="6"/>
  <c r="T125" i="6" s="1"/>
  <c r="U125" i="6" s="1"/>
  <c r="S277" i="6"/>
  <c r="T277" i="6" s="1"/>
  <c r="U277" i="6" s="1"/>
  <c r="S82" i="6"/>
  <c r="T82" i="6" s="1"/>
  <c r="U82" i="6" s="1"/>
  <c r="S86" i="6"/>
  <c r="T86" i="6" s="1"/>
  <c r="U86" i="6" s="1"/>
  <c r="S80" i="6"/>
  <c r="T80" i="6" s="1"/>
  <c r="U80" i="6" s="1"/>
  <c r="S83" i="6"/>
  <c r="T83" i="6" s="1"/>
  <c r="U83" i="6" s="1"/>
  <c r="S87" i="6"/>
  <c r="T87" i="6" s="1"/>
  <c r="U87" i="6" s="1"/>
  <c r="S233" i="6"/>
  <c r="T233" i="6" s="1"/>
  <c r="U233" i="6" s="1"/>
  <c r="A2" i="12"/>
  <c r="A1" i="12"/>
  <c r="V321" i="6" l="1"/>
  <c r="W321" i="6"/>
  <c r="Y321" i="6"/>
  <c r="V18" i="6"/>
  <c r="V203" i="6"/>
  <c r="W203" i="6"/>
  <c r="X203" i="6" s="1"/>
  <c r="Y203" i="6"/>
  <c r="Z203" i="6" s="1"/>
  <c r="V179" i="6"/>
  <c r="Y179" i="6"/>
  <c r="Z179" i="6" s="1"/>
  <c r="V319" i="6"/>
  <c r="W319" i="6"/>
  <c r="Y319" i="6"/>
  <c r="V117" i="6"/>
  <c r="Y117" i="6"/>
  <c r="V320" i="6"/>
  <c r="Y320" i="6"/>
  <c r="W116" i="6"/>
  <c r="V116" i="6"/>
  <c r="Y116" i="6"/>
  <c r="W324" i="6"/>
  <c r="V324" i="6"/>
  <c r="Y324" i="6"/>
  <c r="Z236" i="6"/>
  <c r="W209" i="6"/>
  <c r="X209" i="6" s="1"/>
  <c r="Y209" i="6"/>
  <c r="Z209" i="6" s="1"/>
  <c r="V209" i="6"/>
  <c r="V212" i="6"/>
  <c r="W212" i="6"/>
  <c r="X212" i="6" s="1"/>
  <c r="Y212" i="6"/>
  <c r="Z212" i="6" s="1"/>
  <c r="V157" i="6"/>
  <c r="Y157" i="6"/>
  <c r="Z157" i="6" s="1"/>
  <c r="V327" i="6"/>
  <c r="W327" i="6"/>
  <c r="X327" i="6" s="1"/>
  <c r="Y327" i="6"/>
  <c r="Z327" i="6" s="1"/>
  <c r="V54" i="6"/>
  <c r="Y54" i="6"/>
  <c r="W54" i="6"/>
  <c r="V63" i="6"/>
  <c r="W63" i="6"/>
  <c r="Y63" i="6"/>
  <c r="Z63" i="6" s="1"/>
  <c r="V328" i="6"/>
  <c r="W328" i="6"/>
  <c r="X317" i="6" s="1"/>
  <c r="Y328" i="6"/>
  <c r="X253" i="6"/>
  <c r="X250" i="6"/>
  <c r="Y192" i="6"/>
  <c r="Z192" i="6" s="1"/>
  <c r="V192" i="6"/>
  <c r="W192" i="6"/>
  <c r="X192" i="6" s="1"/>
  <c r="W167" i="6"/>
  <c r="Y167" i="6"/>
  <c r="Z167" i="6" s="1"/>
  <c r="V167" i="6"/>
  <c r="W318" i="6"/>
  <c r="X318" i="6" s="1"/>
  <c r="Y318" i="6"/>
  <c r="Z318" i="6" s="1"/>
  <c r="V318" i="6"/>
  <c r="V166" i="6"/>
  <c r="W166" i="6"/>
  <c r="Y166" i="6"/>
  <c r="Z166" i="6" s="1"/>
  <c r="V103" i="6"/>
  <c r="W103" i="6"/>
  <c r="X103" i="6" s="1"/>
  <c r="Y103" i="6"/>
  <c r="Z103" i="6" s="1"/>
  <c r="V67" i="6"/>
  <c r="Y67" i="6"/>
  <c r="Z67" i="6" s="1"/>
  <c r="V411" i="6"/>
  <c r="W411" i="6"/>
  <c r="Y411" i="6"/>
  <c r="V123" i="6"/>
  <c r="Y123" i="6"/>
  <c r="W123" i="6"/>
  <c r="X115" i="6" s="1"/>
  <c r="Z240" i="6"/>
  <c r="Z237" i="6"/>
  <c r="Z239" i="6"/>
  <c r="X325" i="6"/>
  <c r="X326" i="6"/>
  <c r="X320" i="6"/>
  <c r="X322" i="6"/>
  <c r="X114" i="6"/>
  <c r="X120" i="6"/>
  <c r="V198" i="6"/>
  <c r="W198" i="6"/>
  <c r="X198" i="6" s="1"/>
  <c r="Y198" i="6"/>
  <c r="Z198" i="6" s="1"/>
  <c r="Z322" i="6"/>
  <c r="V182" i="6"/>
  <c r="W182" i="6"/>
  <c r="Y182" i="6"/>
  <c r="Z182" i="6" s="1"/>
  <c r="V180" i="6"/>
  <c r="Y180" i="6"/>
  <c r="Z180" i="6" s="1"/>
  <c r="V121" i="6"/>
  <c r="Y121" i="6"/>
  <c r="Z121" i="6" s="1"/>
  <c r="X199" i="6"/>
  <c r="X204" i="6"/>
  <c r="X185" i="6"/>
  <c r="X195" i="6"/>
  <c r="X201" i="6"/>
  <c r="X207" i="6"/>
  <c r="X202" i="6"/>
  <c r="X218" i="6"/>
  <c r="X215" i="6"/>
  <c r="W48" i="6"/>
  <c r="V48" i="6"/>
  <c r="Y48" i="6"/>
  <c r="W153" i="6"/>
  <c r="V153" i="6"/>
  <c r="Y153" i="6"/>
  <c r="Z153" i="6" s="1"/>
  <c r="V170" i="6"/>
  <c r="W170" i="6"/>
  <c r="Y170" i="6"/>
  <c r="Z170" i="6" s="1"/>
  <c r="V238" i="6"/>
  <c r="W238" i="6"/>
  <c r="X238" i="6" s="1"/>
  <c r="Y238" i="6"/>
  <c r="Z238" i="6" s="1"/>
  <c r="V258" i="6"/>
  <c r="W258" i="6"/>
  <c r="Y258" i="6"/>
  <c r="V221" i="6"/>
  <c r="W221" i="6"/>
  <c r="Y221" i="6"/>
  <c r="W265" i="6"/>
  <c r="V265" i="6"/>
  <c r="Y265" i="6"/>
  <c r="W47" i="6"/>
  <c r="V47" i="6"/>
  <c r="Y47" i="6"/>
  <c r="V27" i="6"/>
  <c r="W27" i="6"/>
  <c r="Y27" i="6"/>
  <c r="V92" i="6"/>
  <c r="W92" i="6"/>
  <c r="Y92" i="6"/>
  <c r="V50" i="6"/>
  <c r="W50" i="6"/>
  <c r="Y50" i="6"/>
  <c r="V32" i="6"/>
  <c r="W32" i="6"/>
  <c r="Y32" i="6"/>
  <c r="W21" i="6"/>
  <c r="V21" i="6"/>
  <c r="Y21" i="6"/>
  <c r="V25" i="6"/>
  <c r="W25" i="6"/>
  <c r="Y25" i="6"/>
  <c r="V34" i="6"/>
  <c r="W34" i="6"/>
  <c r="Y34" i="6"/>
  <c r="V14" i="6"/>
  <c r="W14" i="6"/>
  <c r="Y14" i="6"/>
  <c r="V19" i="6"/>
  <c r="W19" i="6"/>
  <c r="X19" i="6" s="1"/>
  <c r="Y19" i="6"/>
  <c r="V35" i="6"/>
  <c r="W35" i="6"/>
  <c r="Y35" i="6"/>
  <c r="Z16" i="6" s="1"/>
  <c r="V24" i="6"/>
  <c r="W24" i="6"/>
  <c r="Y24" i="6"/>
  <c r="X59" i="6"/>
  <c r="X64" i="6"/>
  <c r="X60" i="6"/>
  <c r="X66" i="6"/>
  <c r="X63" i="6"/>
  <c r="X58" i="6"/>
  <c r="X65" i="6"/>
  <c r="X68" i="6"/>
  <c r="V161" i="6"/>
  <c r="W161" i="6"/>
  <c r="Y161" i="6"/>
  <c r="Z161" i="6" s="1"/>
  <c r="V174" i="6"/>
  <c r="Y174" i="6"/>
  <c r="Z174" i="6" s="1"/>
  <c r="V241" i="6"/>
  <c r="W241" i="6"/>
  <c r="Y241" i="6"/>
  <c r="Z241" i="6" s="1"/>
  <c r="W220" i="6"/>
  <c r="V220" i="6"/>
  <c r="Y220" i="6"/>
  <c r="V263" i="6"/>
  <c r="W263" i="6"/>
  <c r="Y263" i="6"/>
  <c r="V260" i="6"/>
  <c r="W260" i="6"/>
  <c r="Y260" i="6"/>
  <c r="V93" i="6"/>
  <c r="W93" i="6"/>
  <c r="Y93" i="6"/>
  <c r="V5" i="6"/>
  <c r="W5" i="6"/>
  <c r="X5" i="6" s="1"/>
  <c r="Y5" i="6"/>
  <c r="Z5" i="6" s="1"/>
  <c r="V31" i="6"/>
  <c r="W31" i="6"/>
  <c r="X31" i="6" s="1"/>
  <c r="Y31" i="6"/>
  <c r="Z31" i="6" s="1"/>
  <c r="V96" i="6"/>
  <c r="W96" i="6"/>
  <c r="Y96" i="6"/>
  <c r="W55" i="6"/>
  <c r="V55" i="6"/>
  <c r="Y55" i="6"/>
  <c r="V15" i="6"/>
  <c r="W15" i="6"/>
  <c r="X15" i="6" s="1"/>
  <c r="Y15" i="6"/>
  <c r="Z15" i="6" s="1"/>
  <c r="V30" i="6"/>
  <c r="W30" i="6"/>
  <c r="X30" i="6" s="1"/>
  <c r="Y30" i="6"/>
  <c r="Z30" i="6" s="1"/>
  <c r="W7" i="6"/>
  <c r="X7" i="6" s="1"/>
  <c r="V7" i="6"/>
  <c r="Y7" i="6"/>
  <c r="Z7" i="6" s="1"/>
  <c r="Z12" i="6"/>
  <c r="V11" i="6"/>
  <c r="W11" i="6"/>
  <c r="X11" i="6" s="1"/>
  <c r="Y11" i="6"/>
  <c r="Z11" i="6" s="1"/>
  <c r="V9" i="6"/>
  <c r="W9" i="6"/>
  <c r="X9" i="6" s="1"/>
  <c r="Y9" i="6"/>
  <c r="Z9" i="6" s="1"/>
  <c r="X16" i="6"/>
  <c r="X12" i="6"/>
  <c r="V85" i="6"/>
  <c r="W85" i="6"/>
  <c r="Y85" i="6"/>
  <c r="V163" i="6"/>
  <c r="Y163" i="6"/>
  <c r="Z163" i="6" s="1"/>
  <c r="V178" i="6"/>
  <c r="W178" i="6"/>
  <c r="Y178" i="6"/>
  <c r="Z178" i="6" s="1"/>
  <c r="V247" i="6"/>
  <c r="W247" i="6"/>
  <c r="X247" i="6" s="1"/>
  <c r="Y247" i="6"/>
  <c r="Z247" i="6" s="1"/>
  <c r="V262" i="6"/>
  <c r="W262" i="6"/>
  <c r="Y262" i="6"/>
  <c r="V219" i="6"/>
  <c r="W219" i="6"/>
  <c r="Y219" i="6"/>
  <c r="V267" i="6"/>
  <c r="W267" i="6"/>
  <c r="X267" i="6" s="1"/>
  <c r="Y267" i="6"/>
  <c r="Z267" i="6" s="1"/>
  <c r="V99" i="6"/>
  <c r="W99" i="6"/>
  <c r="Y99" i="6"/>
  <c r="V13" i="6"/>
  <c r="W13" i="6"/>
  <c r="X13" i="6" s="1"/>
  <c r="Y13" i="6"/>
  <c r="Z13" i="6" s="1"/>
  <c r="V49" i="6"/>
  <c r="W49" i="6"/>
  <c r="Y49" i="6"/>
  <c r="V57" i="6"/>
  <c r="W57" i="6"/>
  <c r="X56" i="6" s="1"/>
  <c r="Y57" i="6"/>
  <c r="V101" i="6"/>
  <c r="W101" i="6"/>
  <c r="Y101" i="6"/>
  <c r="Z95" i="6" s="1"/>
  <c r="V8" i="6"/>
  <c r="W8" i="6"/>
  <c r="X8" i="6" s="1"/>
  <c r="Y8" i="6"/>
  <c r="Z8" i="6" s="1"/>
  <c r="W23" i="6"/>
  <c r="X23" i="6" s="1"/>
  <c r="V23" i="6"/>
  <c r="Y23" i="6"/>
  <c r="Z23" i="6" s="1"/>
  <c r="W28" i="6"/>
  <c r="X28" i="6" s="1"/>
  <c r="V28" i="6"/>
  <c r="Y28" i="6"/>
  <c r="Z28" i="6" s="1"/>
  <c r="W4" i="6"/>
  <c r="X4" i="6" s="1"/>
  <c r="V4" i="6"/>
  <c r="Y4" i="6"/>
  <c r="Z4" i="6" s="1"/>
  <c r="V6" i="6"/>
  <c r="W6" i="6"/>
  <c r="X6" i="6" s="1"/>
  <c r="Y6" i="6"/>
  <c r="Z6" i="6" s="1"/>
  <c r="X18" i="6"/>
  <c r="X62" i="6"/>
  <c r="X26" i="6"/>
  <c r="X264" i="6"/>
  <c r="V266" i="6"/>
  <c r="Y266" i="6"/>
  <c r="Z266" i="6" s="1"/>
  <c r="V130" i="6"/>
  <c r="W130" i="6"/>
  <c r="X130" i="6" s="1"/>
  <c r="Y130" i="6"/>
  <c r="Z130" i="6" s="1"/>
  <c r="V165" i="6"/>
  <c r="W165" i="6"/>
  <c r="Y165" i="6"/>
  <c r="Z165" i="6" s="1"/>
  <c r="V235" i="6"/>
  <c r="Y235" i="6"/>
  <c r="Z235" i="6" s="1"/>
  <c r="V249" i="6"/>
  <c r="W249" i="6"/>
  <c r="X249" i="6" s="1"/>
  <c r="Y249" i="6"/>
  <c r="Z249" i="6" s="1"/>
  <c r="V224" i="6"/>
  <c r="W224" i="6"/>
  <c r="Y224" i="6"/>
  <c r="V259" i="6"/>
  <c r="W259" i="6"/>
  <c r="X259" i="6" s="1"/>
  <c r="Y259" i="6"/>
  <c r="V98" i="6"/>
  <c r="W98" i="6"/>
  <c r="X98" i="6" s="1"/>
  <c r="Y98" i="6"/>
  <c r="Z98" i="6" s="1"/>
  <c r="W100" i="6"/>
  <c r="X100" i="6" s="1"/>
  <c r="Y100" i="6"/>
  <c r="Z100" i="6" s="1"/>
  <c r="V17" i="6"/>
  <c r="W17" i="6"/>
  <c r="X17" i="6" s="1"/>
  <c r="Y17" i="6"/>
  <c r="Z17" i="6" s="1"/>
  <c r="V53" i="6"/>
  <c r="W53" i="6"/>
  <c r="X53" i="6" s="1"/>
  <c r="Y53" i="6"/>
  <c r="Z53" i="6" s="1"/>
  <c r="W97" i="6"/>
  <c r="X97" i="6" s="1"/>
  <c r="V97" i="6"/>
  <c r="Y97" i="6"/>
  <c r="Z97" i="6" s="1"/>
  <c r="V3" i="6"/>
  <c r="W3" i="6"/>
  <c r="X3" i="6" s="1"/>
  <c r="Y3" i="6"/>
  <c r="Z3" i="6" s="1"/>
  <c r="X67" i="6"/>
  <c r="V2" i="6"/>
  <c r="W2" i="6"/>
  <c r="X2" i="6" s="1"/>
  <c r="Y2" i="6"/>
  <c r="Z2" i="6" s="1"/>
  <c r="W20" i="6"/>
  <c r="X20" i="6" s="1"/>
  <c r="V20" i="6"/>
  <c r="Y20" i="6"/>
  <c r="Z20" i="6" s="1"/>
  <c r="W22" i="6"/>
  <c r="X22" i="6" s="1"/>
  <c r="V22" i="6"/>
  <c r="Y22" i="6"/>
  <c r="Z22" i="6" s="1"/>
  <c r="V29" i="6"/>
  <c r="W29" i="6"/>
  <c r="X29" i="6" s="1"/>
  <c r="Y29" i="6"/>
  <c r="Z29" i="6" s="1"/>
  <c r="V33" i="6"/>
  <c r="W33" i="6"/>
  <c r="X33" i="6" s="1"/>
  <c r="Y33" i="6"/>
  <c r="Z33" i="6" s="1"/>
  <c r="V82" i="6"/>
  <c r="W82" i="6"/>
  <c r="X82" i="6" s="1"/>
  <c r="Y82" i="6"/>
  <c r="Z82" i="6" s="1"/>
  <c r="V125" i="6"/>
  <c r="Y125" i="6"/>
  <c r="Z125" i="6" s="1"/>
  <c r="W125" i="6"/>
  <c r="X125" i="6" s="1"/>
  <c r="Y131" i="6"/>
  <c r="Z131" i="6" s="1"/>
  <c r="W131" i="6"/>
  <c r="X131" i="6" s="1"/>
  <c r="V131" i="6"/>
  <c r="V233" i="6"/>
  <c r="Y233" i="6"/>
  <c r="W233" i="6"/>
  <c r="V86" i="6"/>
  <c r="W86" i="6"/>
  <c r="X86" i="6" s="1"/>
  <c r="Y86" i="6"/>
  <c r="Z86" i="6" s="1"/>
  <c r="V232" i="6"/>
  <c r="Y232" i="6"/>
  <c r="W232" i="6"/>
  <c r="V38" i="6"/>
  <c r="W38" i="6"/>
  <c r="X38" i="6" s="1"/>
  <c r="Y38" i="6"/>
  <c r="Z38" i="6" s="1"/>
  <c r="Y128" i="6"/>
  <c r="Z128" i="6" s="1"/>
  <c r="W128" i="6"/>
  <c r="X128" i="6" s="1"/>
  <c r="V128" i="6"/>
  <c r="V289" i="6"/>
  <c r="W289" i="6"/>
  <c r="Y289" i="6"/>
  <c r="V290" i="6"/>
  <c r="Y290" i="6"/>
  <c r="W290" i="6"/>
  <c r="V275" i="6"/>
  <c r="Y275" i="6"/>
  <c r="W275" i="6"/>
  <c r="V295" i="6"/>
  <c r="W295" i="6"/>
  <c r="Y295" i="6"/>
  <c r="V279" i="6"/>
  <c r="W279" i="6"/>
  <c r="Y279" i="6"/>
  <c r="V291" i="6"/>
  <c r="W291" i="6"/>
  <c r="Y291" i="6"/>
  <c r="V276" i="6"/>
  <c r="Y276" i="6"/>
  <c r="W276" i="6"/>
  <c r="V230" i="6"/>
  <c r="W230" i="6"/>
  <c r="Y230" i="6"/>
  <c r="W255" i="6"/>
  <c r="V255" i="6"/>
  <c r="Y255" i="6"/>
  <c r="W268" i="6"/>
  <c r="Y268" i="6"/>
  <c r="V268" i="6"/>
  <c r="V331" i="6"/>
  <c r="W331" i="6"/>
  <c r="Y331" i="6"/>
  <c r="V138" i="6"/>
  <c r="W138" i="6"/>
  <c r="Y138" i="6"/>
  <c r="W272" i="6"/>
  <c r="V272" i="6"/>
  <c r="Y272" i="6"/>
  <c r="X174" i="6"/>
  <c r="X141" i="6"/>
  <c r="X144" i="6"/>
  <c r="X139" i="6"/>
  <c r="X143" i="6"/>
  <c r="V36" i="6"/>
  <c r="Y36" i="6"/>
  <c r="Z36" i="6" s="1"/>
  <c r="W36" i="6"/>
  <c r="X36" i="6" s="1"/>
  <c r="V303" i="6"/>
  <c r="Y303" i="6"/>
  <c r="W303" i="6"/>
  <c r="X303" i="6" s="1"/>
  <c r="V304" i="6"/>
  <c r="W304" i="6"/>
  <c r="X302" i="6" s="1"/>
  <c r="Y304" i="6"/>
  <c r="V300" i="6"/>
  <c r="Y300" i="6"/>
  <c r="W300" i="6"/>
  <c r="X300" i="6" s="1"/>
  <c r="V227" i="6"/>
  <c r="Y227" i="6"/>
  <c r="W227" i="6"/>
  <c r="V229" i="6"/>
  <c r="Y229" i="6"/>
  <c r="W229" i="6"/>
  <c r="V256" i="6"/>
  <c r="W256" i="6"/>
  <c r="Y256" i="6"/>
  <c r="V270" i="6"/>
  <c r="W270" i="6"/>
  <c r="Y270" i="6"/>
  <c r="V329" i="6"/>
  <c r="W329" i="6"/>
  <c r="Y329" i="6"/>
  <c r="V137" i="6"/>
  <c r="W137" i="6"/>
  <c r="Y137" i="6"/>
  <c r="V274" i="6"/>
  <c r="W274" i="6"/>
  <c r="X274" i="6" s="1"/>
  <c r="Y274" i="6"/>
  <c r="Z274" i="6" s="1"/>
  <c r="X179" i="6"/>
  <c r="X307" i="6"/>
  <c r="X311" i="6"/>
  <c r="X315" i="6"/>
  <c r="X316" i="6"/>
  <c r="X305" i="6"/>
  <c r="X309" i="6"/>
  <c r="X313" i="6"/>
  <c r="X314" i="6"/>
  <c r="X156" i="6"/>
  <c r="X173" i="6"/>
  <c r="X181" i="6"/>
  <c r="X243" i="6"/>
  <c r="X145" i="6"/>
  <c r="X149" i="6"/>
  <c r="X147" i="6"/>
  <c r="X150" i="6"/>
  <c r="X148" i="6"/>
  <c r="X310" i="6"/>
  <c r="X84" i="6"/>
  <c r="X88" i="6"/>
  <c r="X89" i="6"/>
  <c r="X85" i="6"/>
  <c r="X90" i="6"/>
  <c r="V87" i="6"/>
  <c r="W87" i="6"/>
  <c r="X87" i="6" s="1"/>
  <c r="Y87" i="6"/>
  <c r="Z87" i="6" s="1"/>
  <c r="V124" i="6"/>
  <c r="Y124" i="6"/>
  <c r="Z124" i="6" s="1"/>
  <c r="W124" i="6"/>
  <c r="X124" i="6" s="1"/>
  <c r="V286" i="6"/>
  <c r="Y286" i="6"/>
  <c r="Z286" i="6" s="1"/>
  <c r="W286" i="6"/>
  <c r="X286" i="6" s="1"/>
  <c r="V292" i="6"/>
  <c r="W292" i="6"/>
  <c r="X292" i="6" s="1"/>
  <c r="Y292" i="6"/>
  <c r="Z292" i="6" s="1"/>
  <c r="V287" i="6"/>
  <c r="W287" i="6"/>
  <c r="X287" i="6" s="1"/>
  <c r="Y287" i="6"/>
  <c r="Z287" i="6" s="1"/>
  <c r="W83" i="6"/>
  <c r="X83" i="6" s="1"/>
  <c r="Y83" i="6"/>
  <c r="Z83" i="6" s="1"/>
  <c r="V83" i="6"/>
  <c r="V277" i="6"/>
  <c r="W277" i="6"/>
  <c r="X277" i="6" s="1"/>
  <c r="Y277" i="6"/>
  <c r="Z277" i="6" s="1"/>
  <c r="W234" i="6"/>
  <c r="X234" i="6" s="1"/>
  <c r="V234" i="6"/>
  <c r="Y234" i="6"/>
  <c r="Z234" i="6" s="1"/>
  <c r="V39" i="6"/>
  <c r="W39" i="6"/>
  <c r="X39" i="6" s="1"/>
  <c r="Y39" i="6"/>
  <c r="Z39" i="6" s="1"/>
  <c r="V280" i="6"/>
  <c r="W280" i="6"/>
  <c r="X280" i="6" s="1"/>
  <c r="Y280" i="6"/>
  <c r="Z280" i="6" s="1"/>
  <c r="Y297" i="6"/>
  <c r="Z297" i="6" s="1"/>
  <c r="V297" i="6"/>
  <c r="W297" i="6"/>
  <c r="X297" i="6" s="1"/>
  <c r="V283" i="6"/>
  <c r="Y283" i="6"/>
  <c r="Z283" i="6" s="1"/>
  <c r="W283" i="6"/>
  <c r="X283" i="6" s="1"/>
  <c r="V301" i="6"/>
  <c r="W301" i="6"/>
  <c r="X301" i="6" s="1"/>
  <c r="Y301" i="6"/>
  <c r="Z301" i="6" s="1"/>
  <c r="V288" i="6"/>
  <c r="W288" i="6"/>
  <c r="X288" i="6" s="1"/>
  <c r="Y288" i="6"/>
  <c r="Z288" i="6" s="1"/>
  <c r="Y298" i="6"/>
  <c r="Z298" i="6" s="1"/>
  <c r="V298" i="6"/>
  <c r="W298" i="6"/>
  <c r="X298" i="6" s="1"/>
  <c r="V284" i="6"/>
  <c r="Y284" i="6"/>
  <c r="Z284" i="6" s="1"/>
  <c r="W284" i="6"/>
  <c r="X284" i="6" s="1"/>
  <c r="V226" i="6"/>
  <c r="W226" i="6"/>
  <c r="Y226" i="6"/>
  <c r="V228" i="6"/>
  <c r="W228" i="6"/>
  <c r="Y228" i="6"/>
  <c r="V257" i="6"/>
  <c r="Y257" i="6"/>
  <c r="W257" i="6"/>
  <c r="V269" i="6"/>
  <c r="W269" i="6"/>
  <c r="Y269" i="6"/>
  <c r="V330" i="6"/>
  <c r="W330" i="6"/>
  <c r="Y330" i="6"/>
  <c r="Y136" i="6"/>
  <c r="W136" i="6"/>
  <c r="V136" i="6"/>
  <c r="X163" i="6"/>
  <c r="X312" i="6"/>
  <c r="X146" i="6"/>
  <c r="V231" i="6"/>
  <c r="W231" i="6"/>
  <c r="X231" i="6" s="1"/>
  <c r="Y231" i="6"/>
  <c r="Z231" i="6" s="1"/>
  <c r="V80" i="6"/>
  <c r="W80" i="6"/>
  <c r="X80" i="6" s="1"/>
  <c r="Y80" i="6"/>
  <c r="Z80" i="6" s="1"/>
  <c r="V42" i="6"/>
  <c r="Y42" i="6"/>
  <c r="Z42" i="6" s="1"/>
  <c r="W42" i="6"/>
  <c r="X42" i="6" s="1"/>
  <c r="V285" i="6"/>
  <c r="W285" i="6"/>
  <c r="X285" i="6" s="1"/>
  <c r="Y285" i="6"/>
  <c r="Z285" i="6" s="1"/>
  <c r="V293" i="6"/>
  <c r="Y293" i="6"/>
  <c r="Z293" i="6" s="1"/>
  <c r="W293" i="6"/>
  <c r="X293" i="6" s="1"/>
  <c r="V278" i="6"/>
  <c r="W278" i="6"/>
  <c r="X278" i="6" s="1"/>
  <c r="Y278" i="6"/>
  <c r="Z278" i="6" s="1"/>
  <c r="V299" i="6"/>
  <c r="W299" i="6"/>
  <c r="X299" i="6" s="1"/>
  <c r="Y299" i="6"/>
  <c r="Z299" i="6" s="1"/>
  <c r="V282" i="6"/>
  <c r="W282" i="6"/>
  <c r="X282" i="6" s="1"/>
  <c r="Y282" i="6"/>
  <c r="Z282" i="6" s="1"/>
  <c r="V294" i="6"/>
  <c r="W294" i="6"/>
  <c r="X294" i="6" s="1"/>
  <c r="Y294" i="6"/>
  <c r="Z294" i="6" s="1"/>
  <c r="W281" i="6"/>
  <c r="X281" i="6" s="1"/>
  <c r="Y281" i="6"/>
  <c r="Z281" i="6" s="1"/>
  <c r="V281" i="6"/>
  <c r="V225" i="6"/>
  <c r="W225" i="6"/>
  <c r="Y225" i="6"/>
  <c r="V254" i="6"/>
  <c r="W254" i="6"/>
  <c r="Y254" i="6"/>
  <c r="V271" i="6"/>
  <c r="Y271" i="6"/>
  <c r="W271" i="6"/>
  <c r="V332" i="6"/>
  <c r="W332" i="6"/>
  <c r="Y332" i="6"/>
  <c r="V135" i="6"/>
  <c r="Y135" i="6"/>
  <c r="W135" i="6"/>
  <c r="V273" i="6"/>
  <c r="Y273" i="6"/>
  <c r="Z273" i="6" s="1"/>
  <c r="W273" i="6"/>
  <c r="X273" i="6" s="1"/>
  <c r="X153" i="6"/>
  <c r="X157" i="6"/>
  <c r="X161" i="6"/>
  <c r="X165" i="6"/>
  <c r="X166" i="6"/>
  <c r="X170" i="6"/>
  <c r="X178" i="6"/>
  <c r="X182" i="6"/>
  <c r="X158" i="6"/>
  <c r="X162" i="6"/>
  <c r="X164" i="6"/>
  <c r="X184" i="6"/>
  <c r="X167" i="6"/>
  <c r="X171" i="6"/>
  <c r="X175" i="6"/>
  <c r="X183" i="6"/>
  <c r="X151" i="6"/>
  <c r="X155" i="6"/>
  <c r="X159" i="6"/>
  <c r="X168" i="6"/>
  <c r="X172" i="6"/>
  <c r="X176" i="6"/>
  <c r="X180" i="6"/>
  <c r="X241" i="6"/>
  <c r="X244" i="6"/>
  <c r="X246" i="6"/>
  <c r="X245" i="6"/>
  <c r="X242" i="6"/>
  <c r="X152" i="6"/>
  <c r="X160" i="6"/>
  <c r="X169" i="6"/>
  <c r="X177" i="6"/>
  <c r="Z84" i="6"/>
  <c r="Z88" i="6"/>
  <c r="Z85" i="6"/>
  <c r="Z90" i="6"/>
  <c r="Z89" i="6"/>
  <c r="Z81" i="6"/>
  <c r="X308" i="6"/>
  <c r="Z259" i="6" l="1"/>
  <c r="Z262" i="6"/>
  <c r="Z323" i="6"/>
  <c r="Z317" i="6"/>
  <c r="Z325" i="6"/>
  <c r="Z328" i="6"/>
  <c r="X116" i="6"/>
  <c r="Z117" i="6"/>
  <c r="X121" i="6"/>
  <c r="Z49" i="6"/>
  <c r="X328" i="6"/>
  <c r="X323" i="6"/>
  <c r="X117" i="6"/>
  <c r="X324" i="6"/>
  <c r="Z326" i="6"/>
  <c r="Z321" i="6"/>
  <c r="X113" i="6"/>
  <c r="X119" i="6"/>
  <c r="X123" i="6"/>
  <c r="X122" i="6"/>
  <c r="Z116" i="6"/>
  <c r="Z320" i="6"/>
  <c r="Z319" i="6"/>
  <c r="X321" i="6"/>
  <c r="Z115" i="6"/>
  <c r="Z119" i="6"/>
  <c r="Z122" i="6"/>
  <c r="Z113" i="6"/>
  <c r="Z120" i="6"/>
  <c r="Z123" i="6"/>
  <c r="Z118" i="6"/>
  <c r="Z114" i="6"/>
  <c r="X118" i="6"/>
  <c r="Z324" i="6"/>
  <c r="X319" i="6"/>
  <c r="X91" i="6"/>
  <c r="X101" i="6"/>
  <c r="X94" i="6"/>
  <c r="X99" i="6"/>
  <c r="X51" i="6"/>
  <c r="Z96" i="6"/>
  <c r="Z260" i="6"/>
  <c r="X263" i="6"/>
  <c r="X24" i="6"/>
  <c r="Z14" i="6"/>
  <c r="X34" i="6"/>
  <c r="Z32" i="6"/>
  <c r="X50" i="6"/>
  <c r="Z265" i="6"/>
  <c r="X48" i="6"/>
  <c r="X261" i="6"/>
  <c r="Z55" i="6"/>
  <c r="X96" i="6"/>
  <c r="Z93" i="6"/>
  <c r="X260" i="6"/>
  <c r="Z19" i="6"/>
  <c r="X14" i="6"/>
  <c r="Z21" i="6"/>
  <c r="X32" i="6"/>
  <c r="Z27" i="6"/>
  <c r="Z47" i="6"/>
  <c r="Z264" i="6"/>
  <c r="Z51" i="6"/>
  <c r="Z54" i="6"/>
  <c r="Z57" i="6"/>
  <c r="X49" i="6"/>
  <c r="Z52" i="6"/>
  <c r="Z219" i="6"/>
  <c r="Z220" i="6"/>
  <c r="Z221" i="6"/>
  <c r="Z223" i="6"/>
  <c r="Z222" i="6"/>
  <c r="Z224" i="6"/>
  <c r="X262" i="6"/>
  <c r="X93" i="6"/>
  <c r="X95" i="6"/>
  <c r="Z10" i="6"/>
  <c r="Z18" i="6"/>
  <c r="Z35" i="6"/>
  <c r="Z26" i="6"/>
  <c r="Z25" i="6"/>
  <c r="Z92" i="6"/>
  <c r="X27" i="6"/>
  <c r="X265" i="6"/>
  <c r="Z258" i="6"/>
  <c r="Z48" i="6"/>
  <c r="Z56" i="6"/>
  <c r="Z94" i="6"/>
  <c r="Z101" i="6"/>
  <c r="Z91" i="6"/>
  <c r="X54" i="6"/>
  <c r="X57" i="6"/>
  <c r="Z99" i="6"/>
  <c r="X221" i="6"/>
  <c r="X223" i="6"/>
  <c r="X222" i="6"/>
  <c r="X224" i="6"/>
  <c r="X219" i="6"/>
  <c r="X220" i="6"/>
  <c r="Z261" i="6"/>
  <c r="X266" i="6"/>
  <c r="X55" i="6"/>
  <c r="Z263" i="6"/>
  <c r="Z24" i="6"/>
  <c r="X10" i="6"/>
  <c r="X35" i="6"/>
  <c r="Z34" i="6"/>
  <c r="X25" i="6"/>
  <c r="X21" i="6"/>
  <c r="Z50" i="6"/>
  <c r="X92" i="6"/>
  <c r="X47" i="6"/>
  <c r="X258" i="6"/>
  <c r="X52" i="6"/>
  <c r="X138" i="6"/>
  <c r="X135" i="6"/>
  <c r="X136" i="6"/>
  <c r="X137" i="6"/>
  <c r="Z228" i="6"/>
  <c r="Z229" i="6"/>
  <c r="Z230" i="6"/>
  <c r="Z225" i="6"/>
  <c r="Z226" i="6"/>
  <c r="Z227" i="6"/>
  <c r="Z330" i="6"/>
  <c r="Z329" i="6"/>
  <c r="Z331" i="6"/>
  <c r="Z332" i="6"/>
  <c r="Z300" i="6"/>
  <c r="X270" i="6"/>
  <c r="X268" i="6"/>
  <c r="X271" i="6"/>
  <c r="X269" i="6"/>
  <c r="Z276" i="6"/>
  <c r="Z295" i="6"/>
  <c r="Z275" i="6"/>
  <c r="X233" i="6"/>
  <c r="Z136" i="6"/>
  <c r="Z137" i="6"/>
  <c r="Z138" i="6"/>
  <c r="Z135" i="6"/>
  <c r="Z257" i="6"/>
  <c r="Z256" i="6"/>
  <c r="Z255" i="6"/>
  <c r="Z254" i="6"/>
  <c r="X225" i="6"/>
  <c r="X226" i="6"/>
  <c r="X227" i="6"/>
  <c r="X228" i="6"/>
  <c r="X229" i="6"/>
  <c r="X230" i="6"/>
  <c r="X332" i="6"/>
  <c r="X330" i="6"/>
  <c r="X329" i="6"/>
  <c r="X331" i="6"/>
  <c r="Z272" i="6"/>
  <c r="Z279" i="6"/>
  <c r="X295" i="6"/>
  <c r="Z289" i="6"/>
  <c r="Z233" i="6"/>
  <c r="X255" i="6"/>
  <c r="X254" i="6"/>
  <c r="X257" i="6"/>
  <c r="X256" i="6"/>
  <c r="Z304" i="6"/>
  <c r="Z296" i="6"/>
  <c r="Z302" i="6"/>
  <c r="Z303" i="6"/>
  <c r="Z291" i="6"/>
  <c r="X279" i="6"/>
  <c r="X290" i="6"/>
  <c r="X289" i="6"/>
  <c r="X232" i="6"/>
  <c r="X304" i="6"/>
  <c r="X296" i="6"/>
  <c r="X272" i="6"/>
  <c r="Z269" i="6"/>
  <c r="Z270" i="6"/>
  <c r="Z268" i="6"/>
  <c r="Z271" i="6"/>
  <c r="X276" i="6"/>
  <c r="X291" i="6"/>
  <c r="X275" i="6"/>
  <c r="Z290" i="6"/>
  <c r="Z23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A9DBB8-4A38-4ECB-89A9-342E98062A05}" keepAlive="1" name="Query - Interface" description="Connection to the 'Interface' query in the workbook." type="5" refreshedVersion="6" background="1" saveData="1">
    <dbPr connection="Provider=Microsoft.Mashup.OleDb.1;Data Source=$Workbook$;Location=Interface;Extended Properties=&quot;&quot;" command="SELECT * FROM [Interface]"/>
  </connection>
  <connection id="2" xr16:uid="{00000000-0015-0000-FFFF-FFFF00000000}" keepAlive="1" name="Query - Merge1" description="Connection to the 'Merge1' query in the workbook." type="5" refreshedVersion="6" background="1" saveData="1">
    <dbPr connection="Provider=Microsoft.Mashup.OleDb.1;Data Source=$Workbook$;Location=Merge1;Extended Properties=&quot;&quot;" command="SELECT * FROM [Merge1]"/>
  </connection>
  <connection id="3" xr16:uid="{00000000-0015-0000-FFFF-FFFF01000000}" keepAlive="1" name="Query - xczu2cg-sfvc784-1-e" description="Connection to the 'xczu2cg-sfvc784-1-e' query in the workbook." type="5" refreshedVersion="6" background="1" saveData="1">
    <dbPr connection="Provider=Microsoft.Mashup.OleDb.1;Data Source=$Workbook$;Location=xczu2cg-sfvc784-1-e;Extended Properties=&quot;&quot;" command="SELECT * FROM [xczu2cg-sfvc784-1-e]"/>
  </connection>
  <connection id="4" xr16:uid="{00000000-0015-0000-FFFF-FFFF02000000}" keepAlive="1" name="Query - xczu5ev-sfvc784-1-e" description="Connection to the 'xczu5ev-sfvc784-1-e' query in the workbook." type="5" refreshedVersion="6" background="1" saveData="1">
    <dbPr connection="Provider=Microsoft.Mashup.OleDb.1;Data Source=$Workbook$;Location=xczu5ev-sfvc784-1-e;Extended Properties=&quot;&quot;" command="SELECT * FROM [xczu5ev-sfvc784-1-e]"/>
  </connection>
</connections>
</file>

<file path=xl/sharedStrings.xml><?xml version="1.0" encoding="utf-8"?>
<sst xmlns="http://schemas.openxmlformats.org/spreadsheetml/2006/main" count="10344" uniqueCount="2053">
  <si>
    <t>#Top: ios   Floorplan: io_1   Part: xczu2cg-sfvc784-1-e</t>
  </si>
  <si>
    <t>#Generated by: ROGyorgE   on: Tue Oct 23 11:13:10 2018</t>
  </si>
  <si>
    <t>#Build: Vivado v2018.2   by: xbuild   on: Thu Jun 14 20:03:12 MDT 2018</t>
  </si>
  <si>
    <t>#Package Version: PRODUCTION 1.1 3/6/2017</t>
  </si>
  <si>
    <t>#Package Pin Delay Version: PRODUCTION 1.0 4/13/2016</t>
  </si>
  <si>
    <t>#The following package pin(s) are connected to master PCIE reset pins</t>
  </si>
  <si>
    <t xml:space="preserve"> and #    should be tied off to a 1.8V standard - </t>
  </si>
  <si>
    <t>IO Bank</t>
  </si>
  <si>
    <t>Pin Number</t>
  </si>
  <si>
    <t>Site</t>
  </si>
  <si>
    <t>Site Type</t>
  </si>
  <si>
    <t>Min Trace Delay (ps)</t>
  </si>
  <si>
    <t>Max Trace Delay (ps)</t>
  </si>
  <si>
    <t>Prohibit</t>
  </si>
  <si>
    <t>Interface</t>
  </si>
  <si>
    <t>Signal Name</t>
  </si>
  <si>
    <t>Direction</t>
  </si>
  <si>
    <t>DiffPair Type</t>
  </si>
  <si>
    <t>DiffPair Signal</t>
  </si>
  <si>
    <t>IO Standard</t>
  </si>
  <si>
    <t>Drive (mA)</t>
  </si>
  <si>
    <t>Slew Rate</t>
  </si>
  <si>
    <t>OUTPUT_IMPEDANCE</t>
  </si>
  <si>
    <t>PRE_EMPHASIS</t>
  </si>
  <si>
    <t>LVDS_PRE_EMPHASIS</t>
  </si>
  <si>
    <t>EQUALIZATION</t>
  </si>
  <si>
    <t>Pull Type</t>
  </si>
  <si>
    <t>DQS_BIAS</t>
  </si>
  <si>
    <t>DIFF_TERM</t>
  </si>
  <si>
    <t>OFFCHIP_TERM</t>
  </si>
  <si>
    <t>Board Signal</t>
  </si>
  <si>
    <t>Board Voltage</t>
  </si>
  <si>
    <t>ODT</t>
  </si>
  <si>
    <t>P12</t>
  </si>
  <si>
    <t>VCCADC</t>
  </si>
  <si>
    <t>P13</t>
  </si>
  <si>
    <t>GNDADC</t>
  </si>
  <si>
    <t>R12</t>
  </si>
  <si>
    <t>VREFN</t>
  </si>
  <si>
    <t>T13</t>
  </si>
  <si>
    <t>VREFP</t>
  </si>
  <si>
    <t>U12</t>
  </si>
  <si>
    <t>DXN</t>
  </si>
  <si>
    <t>U13</t>
  </si>
  <si>
    <t>DXP</t>
  </si>
  <si>
    <t>U7</t>
  </si>
  <si>
    <t>PUDC_B</t>
  </si>
  <si>
    <t>W7</t>
  </si>
  <si>
    <t>POR_OVERRIDE</t>
  </si>
  <si>
    <t>AE14</t>
  </si>
  <si>
    <t>IOB_X0Y1</t>
  </si>
  <si>
    <t>IO_L1N_AD15N_24</t>
  </si>
  <si>
    <t>AE15</t>
  </si>
  <si>
    <t>IOB_X0Y0</t>
  </si>
  <si>
    <t>IO_L1P_AD15P_24</t>
  </si>
  <si>
    <t>AH14</t>
  </si>
  <si>
    <t>IOB_X0Y3</t>
  </si>
  <si>
    <t>IO_L2N_AD14N_24</t>
  </si>
  <si>
    <t>AG14</t>
  </si>
  <si>
    <t>IOB_X0Y2</t>
  </si>
  <si>
    <t>IO_L2P_AD14P_24</t>
  </si>
  <si>
    <t>AH13</t>
  </si>
  <si>
    <t>IOB_X0Y5</t>
  </si>
  <si>
    <t>IO_L3N_AD13N_24</t>
  </si>
  <si>
    <t>AG13</t>
  </si>
  <si>
    <t>IOB_X0Y4</t>
  </si>
  <si>
    <t>IO_L3P_AD13P_24</t>
  </si>
  <si>
    <t>AF13</t>
  </si>
  <si>
    <t>IOB_X0Y7</t>
  </si>
  <si>
    <t>IO_L4N_AD12N_24</t>
  </si>
  <si>
    <t>AE13</t>
  </si>
  <si>
    <t>IOB_X0Y6</t>
  </si>
  <si>
    <t>IO_L4P_AD12P_24</t>
  </si>
  <si>
    <t>AD14</t>
  </si>
  <si>
    <t>IOB_X0Y9</t>
  </si>
  <si>
    <t>IO_L5N_HDGC_24</t>
  </si>
  <si>
    <t>AD15</t>
  </si>
  <si>
    <t>IOB_X0Y8</t>
  </si>
  <si>
    <t>IO_L5P_HDGC_24</t>
  </si>
  <si>
    <t>AC13</t>
  </si>
  <si>
    <t>IOB_X0Y11</t>
  </si>
  <si>
    <t>IO_L6N_HDGC_24</t>
  </si>
  <si>
    <t>AC14</t>
  </si>
  <si>
    <t>IOB_X0Y10</t>
  </si>
  <si>
    <t>IO_L6P_HDGC_24</t>
  </si>
  <si>
    <t>AB13</t>
  </si>
  <si>
    <t>IOB_X0Y27</t>
  </si>
  <si>
    <t>IO_L7N_HDGC_24</t>
  </si>
  <si>
    <t>AA13</t>
  </si>
  <si>
    <t>IOB_X0Y26</t>
  </si>
  <si>
    <t>IO_L7P_HDGC_24</t>
  </si>
  <si>
    <t>AB14</t>
  </si>
  <si>
    <t>IOB_X0Y29</t>
  </si>
  <si>
    <t>IO_L8N_HDGC_24</t>
  </si>
  <si>
    <t>AB15</t>
  </si>
  <si>
    <t>IOB_X0Y28</t>
  </si>
  <si>
    <t>IO_L8P_HDGC_24</t>
  </si>
  <si>
    <t>W13</t>
  </si>
  <si>
    <t>IOB_X0Y31</t>
  </si>
  <si>
    <t>IO_L9N_AD11N_24</t>
  </si>
  <si>
    <t>W14</t>
  </si>
  <si>
    <t>IOB_X0Y30</t>
  </si>
  <si>
    <t>IO_L9P_AD11P_24</t>
  </si>
  <si>
    <t>Y13</t>
  </si>
  <si>
    <t>IOB_X0Y33</t>
  </si>
  <si>
    <t>IO_L10N_AD10N_24</t>
  </si>
  <si>
    <t>Y14</t>
  </si>
  <si>
    <t>IOB_X0Y32</t>
  </si>
  <si>
    <t>IO_L10P_AD10P_24</t>
  </si>
  <si>
    <t>W11</t>
  </si>
  <si>
    <t>IOB_X0Y35</t>
  </si>
  <si>
    <t>IO_L11N_AD9N_24</t>
  </si>
  <si>
    <t>W12</t>
  </si>
  <si>
    <t>IOB_X0Y34</t>
  </si>
  <si>
    <t>IO_L11P_AD9P_24</t>
  </si>
  <si>
    <t>AA12</t>
  </si>
  <si>
    <t>IOB_X0Y37</t>
  </si>
  <si>
    <t>IO_L12N_AD8N_24</t>
  </si>
  <si>
    <t>Y12</t>
  </si>
  <si>
    <t>IOB_X0Y36</t>
  </si>
  <si>
    <t>IO_L12P_AD8P_24</t>
  </si>
  <si>
    <t>AA14</t>
  </si>
  <si>
    <t>VCCO_24</t>
  </si>
  <si>
    <t>AD13</t>
  </si>
  <si>
    <t>J10</t>
  </si>
  <si>
    <t>IOB_X0Y53</t>
  </si>
  <si>
    <t>IO_L1N_AD15N_25</t>
  </si>
  <si>
    <t>J11</t>
  </si>
  <si>
    <t>IOB_X0Y52</t>
  </si>
  <si>
    <t>IO_L1P_AD15P_25</t>
  </si>
  <si>
    <t>K12</t>
  </si>
  <si>
    <t>IOB_X0Y55</t>
  </si>
  <si>
    <t>IO_L2N_AD14N_25</t>
  </si>
  <si>
    <t>K13</t>
  </si>
  <si>
    <t>IOB_X0Y54</t>
  </si>
  <si>
    <t>IO_L2P_AD14P_25</t>
  </si>
  <si>
    <t>G10</t>
  </si>
  <si>
    <t>IOB_X0Y57</t>
  </si>
  <si>
    <t>IO_L3N_AD13N_25</t>
  </si>
  <si>
    <t>H11</t>
  </si>
  <si>
    <t>IOB_X0Y56</t>
  </si>
  <si>
    <t>IO_L3P_AD13P_25</t>
  </si>
  <si>
    <t>H12</t>
  </si>
  <si>
    <t>IOB_X0Y59</t>
  </si>
  <si>
    <t>IO_L4N_AD12N_25</t>
  </si>
  <si>
    <t>J12</t>
  </si>
  <si>
    <t>IOB_X0Y58</t>
  </si>
  <si>
    <t>IO_L4P_AD12P_25</t>
  </si>
  <si>
    <t>F10</t>
  </si>
  <si>
    <t>IOB_X0Y61</t>
  </si>
  <si>
    <t>IO_L5N_HDGC_25</t>
  </si>
  <si>
    <t>G11</t>
  </si>
  <si>
    <t>IOB_X0Y60</t>
  </si>
  <si>
    <t>IO_L5P_HDGC_25</t>
  </si>
  <si>
    <t>F11</t>
  </si>
  <si>
    <t>IOB_X0Y63</t>
  </si>
  <si>
    <t>IO_L6N_HDGC_25</t>
  </si>
  <si>
    <t>F12</t>
  </si>
  <si>
    <t>IOB_X0Y62</t>
  </si>
  <si>
    <t>IO_L6P_HDGC_25</t>
  </si>
  <si>
    <t>D10</t>
  </si>
  <si>
    <t>IOB_X0Y79</t>
  </si>
  <si>
    <t>IO_L7N_HDGC_25</t>
  </si>
  <si>
    <t>E10</t>
  </si>
  <si>
    <t>IOB_X0Y78</t>
  </si>
  <si>
    <t>IO_L7P_HDGC_25</t>
  </si>
  <si>
    <t>D11</t>
  </si>
  <si>
    <t>IOB_X0Y81</t>
  </si>
  <si>
    <t>IO_L8N_HDGC_25</t>
  </si>
  <si>
    <t>E12</t>
  </si>
  <si>
    <t>IOB_X0Y80</t>
  </si>
  <si>
    <t>IO_L8P_HDGC_25</t>
  </si>
  <si>
    <t>B10</t>
  </si>
  <si>
    <t>IOB_X0Y83</t>
  </si>
  <si>
    <t>IO_L9N_AD11N_25</t>
  </si>
  <si>
    <t>C11</t>
  </si>
  <si>
    <t>IOB_X0Y82</t>
  </si>
  <si>
    <t>IO_L9P_AD11P_25</t>
  </si>
  <si>
    <t>A10</t>
  </si>
  <si>
    <t>IOB_X0Y85</t>
  </si>
  <si>
    <t>IO_L10N_AD10N_25</t>
  </si>
  <si>
    <t>B11</t>
  </si>
  <si>
    <t>IOB_X0Y84</t>
  </si>
  <si>
    <t>IO_L10P_AD10P_25</t>
  </si>
  <si>
    <t>A11</t>
  </si>
  <si>
    <t>IOB_X0Y87</t>
  </si>
  <si>
    <t>IO_L11N_AD9N_25</t>
  </si>
  <si>
    <t>A12</t>
  </si>
  <si>
    <t>IOB_X0Y86</t>
  </si>
  <si>
    <t>IO_L11P_AD9P_25</t>
  </si>
  <si>
    <t>C12</t>
  </si>
  <si>
    <t>IOB_X0Y89</t>
  </si>
  <si>
    <t>IO_L12N_AD8N_25</t>
  </si>
  <si>
    <t>D12</t>
  </si>
  <si>
    <t>IOB_X0Y88</t>
  </si>
  <si>
    <t>IO_L12P_AD8P_25</t>
  </si>
  <si>
    <t>B12</t>
  </si>
  <si>
    <t>VCCO_25</t>
  </si>
  <si>
    <t>E11</t>
  </si>
  <si>
    <t>A15</t>
  </si>
  <si>
    <t>IOB_X0Y105</t>
  </si>
  <si>
    <t>IO_L1N_AD11N_26</t>
  </si>
  <si>
    <t>B15</t>
  </si>
  <si>
    <t>IOB_X0Y104</t>
  </si>
  <si>
    <t>IO_L1P_AD11P_26</t>
  </si>
  <si>
    <t>A14</t>
  </si>
  <si>
    <t>IOB_X0Y107</t>
  </si>
  <si>
    <t>IO_L2N_AD10N_26</t>
  </si>
  <si>
    <t>B14</t>
  </si>
  <si>
    <t>IOB_X0Y106</t>
  </si>
  <si>
    <t>IO_L2P_AD10P_26</t>
  </si>
  <si>
    <t>A13</t>
  </si>
  <si>
    <t>IOB_X0Y109</t>
  </si>
  <si>
    <t>IO_L3N_AD9N_26</t>
  </si>
  <si>
    <t>B13</t>
  </si>
  <si>
    <t>IOB_X0Y108</t>
  </si>
  <si>
    <t>IO_L3P_AD9P_26</t>
  </si>
  <si>
    <t>C13</t>
  </si>
  <si>
    <t>IOB_X0Y111</t>
  </si>
  <si>
    <t>IO_L4N_AD8N_26</t>
  </si>
  <si>
    <t>C14</t>
  </si>
  <si>
    <t>IOB_X0Y110</t>
  </si>
  <si>
    <t>IO_L4P_AD8P_26</t>
  </si>
  <si>
    <t>D14</t>
  </si>
  <si>
    <t>IOB_X0Y113</t>
  </si>
  <si>
    <t>IO_L5N_HDGC_AD7N_26</t>
  </si>
  <si>
    <t>D15</t>
  </si>
  <si>
    <t>IOB_X0Y112</t>
  </si>
  <si>
    <t>IO_L5P_HDGC_AD7P_26</t>
  </si>
  <si>
    <t>E13</t>
  </si>
  <si>
    <t>IOB_X0Y115</t>
  </si>
  <si>
    <t>IO_L6N_HDGC_AD6N_26</t>
  </si>
  <si>
    <t>E14</t>
  </si>
  <si>
    <t>IOB_X0Y114</t>
  </si>
  <si>
    <t>IO_L6P_HDGC_AD6P_26</t>
  </si>
  <si>
    <t>F13</t>
  </si>
  <si>
    <t>IOB_X0Y131</t>
  </si>
  <si>
    <t>IO_L7N_HDGC_AD5N_26</t>
  </si>
  <si>
    <t>G13</t>
  </si>
  <si>
    <t>IOB_X0Y130</t>
  </si>
  <si>
    <t>IO_L7P_HDGC_AD5P_26</t>
  </si>
  <si>
    <t>E15</t>
  </si>
  <si>
    <t>IOB_X0Y133</t>
  </si>
  <si>
    <t>IO_L8N_HDGC_AD4N_26</t>
  </si>
  <si>
    <t>F15</t>
  </si>
  <si>
    <t>IOB_X0Y132</t>
  </si>
  <si>
    <t>IO_L8P_HDGC_AD4P_26</t>
  </si>
  <si>
    <t>G14</t>
  </si>
  <si>
    <t>IOB_X0Y135</t>
  </si>
  <si>
    <t>IO_L9N_AD3N_26</t>
  </si>
  <si>
    <t>G15</t>
  </si>
  <si>
    <t>IOB_X0Y134</t>
  </si>
  <si>
    <t>IO_L9P_AD3P_26</t>
  </si>
  <si>
    <t>H13</t>
  </si>
  <si>
    <t>IOB_X0Y137</t>
  </si>
  <si>
    <t>IO_L10N_AD2N_26</t>
  </si>
  <si>
    <t>H14</t>
  </si>
  <si>
    <t>IOB_X0Y136</t>
  </si>
  <si>
    <t>IO_L10P_AD2P_26</t>
  </si>
  <si>
    <t>J14</t>
  </si>
  <si>
    <t>IOB_X0Y139</t>
  </si>
  <si>
    <t>IO_L11N_AD1N_26</t>
  </si>
  <si>
    <t>K14</t>
  </si>
  <si>
    <t>IOB_X0Y138</t>
  </si>
  <si>
    <t>IO_L11P_AD1P_26</t>
  </si>
  <si>
    <t>L13</t>
  </si>
  <si>
    <t>IOB_X0Y141</t>
  </si>
  <si>
    <t>IO_L12N_AD0N_26</t>
  </si>
  <si>
    <t>L14</t>
  </si>
  <si>
    <t>IOB_X0Y140</t>
  </si>
  <si>
    <t>IO_L12P_AD0P_26</t>
  </si>
  <si>
    <t>C15</t>
  </si>
  <si>
    <t>VCCO_26</t>
  </si>
  <si>
    <t>F14</t>
  </si>
  <si>
    <t>AH10</t>
  </si>
  <si>
    <t>IOB_X1Y1</t>
  </si>
  <si>
    <t>IO_L1N_AD11N_44</t>
  </si>
  <si>
    <t>AG10</t>
  </si>
  <si>
    <t>IOB_X1Y0</t>
  </si>
  <si>
    <t>IO_L1P_AD11P_44</t>
  </si>
  <si>
    <t>AG11</t>
  </si>
  <si>
    <t>IOB_X1Y3</t>
  </si>
  <si>
    <t>IO_L2N_AD10N_44</t>
  </si>
  <si>
    <t>AF11</t>
  </si>
  <si>
    <t>IOB_X1Y2</t>
  </si>
  <si>
    <t>IO_L2P_AD10P_44</t>
  </si>
  <si>
    <t>AH11</t>
  </si>
  <si>
    <t>IOB_X1Y5</t>
  </si>
  <si>
    <t>IO_L3N_AD9N_44</t>
  </si>
  <si>
    <t>AH12</t>
  </si>
  <si>
    <t>IOB_X1Y4</t>
  </si>
  <si>
    <t>IO_L3P_AD9P_44</t>
  </si>
  <si>
    <t>AF10</t>
  </si>
  <si>
    <t>IOB_X1Y7</t>
  </si>
  <si>
    <t>IO_L4N_AD8N_44</t>
  </si>
  <si>
    <t>AE10</t>
  </si>
  <si>
    <t>IOB_X1Y6</t>
  </si>
  <si>
    <t>IO_L4P_AD8P_44</t>
  </si>
  <si>
    <t>AF12</t>
  </si>
  <si>
    <t>IOB_X1Y9</t>
  </si>
  <si>
    <t>IO_L5N_HDGC_AD7N_44</t>
  </si>
  <si>
    <t>AE12</t>
  </si>
  <si>
    <t>IOB_X1Y8</t>
  </si>
  <si>
    <t>IO_L5P_HDGC_AD7P_44</t>
  </si>
  <si>
    <t>AD12</t>
  </si>
  <si>
    <t>IOB_X1Y11</t>
  </si>
  <si>
    <t>IO_L6N_HDGC_AD6N_44</t>
  </si>
  <si>
    <t>AC12</t>
  </si>
  <si>
    <t>IOB_X1Y10</t>
  </si>
  <si>
    <t>IO_L6P_HDGC_AD6P_44</t>
  </si>
  <si>
    <t>AD10</t>
  </si>
  <si>
    <t>IOB_X1Y27</t>
  </si>
  <si>
    <t>IO_L7N_HDGC_AD5N_44</t>
  </si>
  <si>
    <t>AD11</t>
  </si>
  <si>
    <t>IOB_X1Y26</t>
  </si>
  <si>
    <t>IO_L7P_HDGC_AD5P_44</t>
  </si>
  <si>
    <t>AC11</t>
  </si>
  <si>
    <t>IOB_X1Y29</t>
  </si>
  <si>
    <t>IO_L8N_HDGC_AD4N_44</t>
  </si>
  <si>
    <t>AB11</t>
  </si>
  <si>
    <t>IOB_X1Y28</t>
  </si>
  <si>
    <t>IO_L8P_HDGC_AD4P_44</t>
  </si>
  <si>
    <t>AA10</t>
  </si>
  <si>
    <t>IOB_X1Y31</t>
  </si>
  <si>
    <t>IO_L9N_AD3N_44</t>
  </si>
  <si>
    <t>AA11</t>
  </si>
  <si>
    <t>IOB_X1Y30</t>
  </si>
  <si>
    <t>IO_L9P_AD3P_44</t>
  </si>
  <si>
    <t>Y10</t>
  </si>
  <si>
    <t>IOB_X1Y33</t>
  </si>
  <si>
    <t>IO_L10N_AD2N_44</t>
  </si>
  <si>
    <t>W10</t>
  </si>
  <si>
    <t>IOB_X1Y32</t>
  </si>
  <si>
    <t>IO_L10P_AD2P_44</t>
  </si>
  <si>
    <t>AA8</t>
  </si>
  <si>
    <t>IOB_X1Y35</t>
  </si>
  <si>
    <t>IO_L11N_AD1N_44</t>
  </si>
  <si>
    <t>Y9</t>
  </si>
  <si>
    <t>IOB_X1Y34</t>
  </si>
  <si>
    <t>IO_L11P_AD1P_44</t>
  </si>
  <si>
    <t>AB9</t>
  </si>
  <si>
    <t>IOB_X1Y37</t>
  </si>
  <si>
    <t>IO_L12N_AD0N_44</t>
  </si>
  <si>
    <t>AB10</t>
  </si>
  <si>
    <t>IOB_X1Y36</t>
  </si>
  <si>
    <t>IO_L12P_AD0P_44</t>
  </si>
  <si>
    <t>AC10</t>
  </si>
  <si>
    <t>VCCO_44</t>
  </si>
  <si>
    <t>AG12</t>
  </si>
  <si>
    <t>AD6</t>
  </si>
  <si>
    <t>IOB_X2Y12</t>
  </si>
  <si>
    <t>IO_T0U_N12_VRP_64</t>
  </si>
  <si>
    <t>AH6</t>
  </si>
  <si>
    <t>IOB_X2Y25</t>
  </si>
  <si>
    <t>IO_T1U_N12_64</t>
  </si>
  <si>
    <t>AB5</t>
  </si>
  <si>
    <t>IOB_X2Y38</t>
  </si>
  <si>
    <t>IO_T2U_N12_64</t>
  </si>
  <si>
    <t>AE4</t>
  </si>
  <si>
    <t>IOB_X2Y51</t>
  </si>
  <si>
    <t>IO_T3U_N12_64</t>
  </si>
  <si>
    <t>AD9</t>
  </si>
  <si>
    <t>IOB_X2Y1</t>
  </si>
  <si>
    <t>IO_L1N_T0L_N1_DBC_64</t>
  </si>
  <si>
    <t>AC9</t>
  </si>
  <si>
    <t>IOB_X2Y0</t>
  </si>
  <si>
    <t>IO_L1P_T0L_N0_DBC_64</t>
  </si>
  <si>
    <t>AE8</t>
  </si>
  <si>
    <t>IOB_X2Y3</t>
  </si>
  <si>
    <t>IO_L2N_T0L_N3_64</t>
  </si>
  <si>
    <t>AE9</t>
  </si>
  <si>
    <t>IOB_X2Y2</t>
  </si>
  <si>
    <t>IO_L2P_T0L_N2_64</t>
  </si>
  <si>
    <t>AC8</t>
  </si>
  <si>
    <t>IOB_X2Y5</t>
  </si>
  <si>
    <t>IO_L3N_T0L_N5_AD15N_64</t>
  </si>
  <si>
    <t>AB8</t>
  </si>
  <si>
    <t>IOB_X2Y4</t>
  </si>
  <si>
    <t>IO_L3P_T0L_N4_AD15P_64</t>
  </si>
  <si>
    <t>AE7</t>
  </si>
  <si>
    <t>IOB_X2Y7</t>
  </si>
  <si>
    <t>IO_L4N_T0U_N7_DBC_AD7N_64</t>
  </si>
  <si>
    <t>AD7</t>
  </si>
  <si>
    <t>IOB_X2Y6</t>
  </si>
  <si>
    <t>IO_L4P_T0U_N6_DBC_AD7P_64</t>
  </si>
  <si>
    <t>AC7</t>
  </si>
  <si>
    <t>IOB_X2Y9</t>
  </si>
  <si>
    <t>IO_L5N_T0U_N9_AD14N_64</t>
  </si>
  <si>
    <t>AB7</t>
  </si>
  <si>
    <t>IOB_X2Y8</t>
  </si>
  <si>
    <t>IO_L5P_T0U_N8_AD14P_64</t>
  </si>
  <si>
    <t>AC6</t>
  </si>
  <si>
    <t>IOB_X2Y11</t>
  </si>
  <si>
    <t>IO_L6N_T0U_N11_AD6N_64</t>
  </si>
  <si>
    <t>AB6</t>
  </si>
  <si>
    <t>IOB_X2Y10</t>
  </si>
  <si>
    <t>IO_L6P_T0U_N10_AD6P_64</t>
  </si>
  <si>
    <t>AH9</t>
  </si>
  <si>
    <t>IOB_X2Y14</t>
  </si>
  <si>
    <t>IO_L7N_T1L_N1_QBC_AD13N_64</t>
  </si>
  <si>
    <t>AG9</t>
  </si>
  <si>
    <t>IOB_X2Y13</t>
  </si>
  <si>
    <t>IO_L7P_T1L_N0_QBC_AD13P_64</t>
  </si>
  <si>
    <t>AG8</t>
  </si>
  <si>
    <t>IOB_X2Y16</t>
  </si>
  <si>
    <t>IO_L8N_T1L_N3_AD5N_64</t>
  </si>
  <si>
    <t>AF8</t>
  </si>
  <si>
    <t>IOB_X2Y15</t>
  </si>
  <si>
    <t>IO_L8P_T1L_N2_AD5P_64</t>
  </si>
  <si>
    <t>AH7</t>
  </si>
  <si>
    <t>IOB_X2Y18</t>
  </si>
  <si>
    <t>IO_L9N_T1L_N5_AD12N_64</t>
  </si>
  <si>
    <t>AH8</t>
  </si>
  <si>
    <t>IOB_X2Y17</t>
  </si>
  <si>
    <t>IO_L9P_T1L_N4_AD12P_64</t>
  </si>
  <si>
    <t>AG5</t>
  </si>
  <si>
    <t>IOB_X2Y20</t>
  </si>
  <si>
    <t>IO_L10N_T1U_N7_QBC_AD4N_64</t>
  </si>
  <si>
    <t>AG6</t>
  </si>
  <si>
    <t>IOB_X2Y19</t>
  </si>
  <si>
    <t>IO_L10P_T1U_N6_QBC_AD4P_64</t>
  </si>
  <si>
    <t>AF6</t>
  </si>
  <si>
    <t>IOB_X2Y22</t>
  </si>
  <si>
    <t>IO_L11N_T1U_N9_GC_64</t>
  </si>
  <si>
    <t>AF7</t>
  </si>
  <si>
    <t>IOB_X2Y21</t>
  </si>
  <si>
    <t>IO_L11P_T1U_N8_GC_64</t>
  </si>
  <si>
    <t>AF5</t>
  </si>
  <si>
    <t>IOB_X2Y24</t>
  </si>
  <si>
    <t>IO_L12N_T1U_N11_GC_64</t>
  </si>
  <si>
    <t>AE5</t>
  </si>
  <si>
    <t>IOB_X2Y23</t>
  </si>
  <si>
    <t>IO_L12P_T1U_N10_GC_64</t>
  </si>
  <si>
    <t>AD4</t>
  </si>
  <si>
    <t>IOB_X2Y27</t>
  </si>
  <si>
    <t>IO_L13N_T2L_N1_GC_QBC_64</t>
  </si>
  <si>
    <t>AD5</t>
  </si>
  <si>
    <t>IOB_X2Y26</t>
  </si>
  <si>
    <t>IO_L13P_T2L_N0_GC_QBC_64</t>
  </si>
  <si>
    <t>AC3</t>
  </si>
  <si>
    <t>IOB_X2Y29</t>
  </si>
  <si>
    <t>IO_L14N_T2L_N3_GC_64</t>
  </si>
  <si>
    <t>AC4</t>
  </si>
  <si>
    <t>IOB_X2Y28</t>
  </si>
  <si>
    <t>IO_L14P_T2L_N2_GC_64</t>
  </si>
  <si>
    <t>AB3</t>
  </si>
  <si>
    <t>IOB_X2Y31</t>
  </si>
  <si>
    <t>IO_L15N_T2L_N5_AD11N_64</t>
  </si>
  <si>
    <t>AB4</t>
  </si>
  <si>
    <t>IOB_X2Y30</t>
  </si>
  <si>
    <t>IO_L15P_T2L_N4_AD11P_64</t>
  </si>
  <si>
    <t>AD1</t>
  </si>
  <si>
    <t>IOB_X2Y33</t>
  </si>
  <si>
    <t>IO_L16N_T2U_N7_QBC_AD3N_64</t>
  </si>
  <si>
    <t>AD2</t>
  </si>
  <si>
    <t>IOB_X2Y32</t>
  </si>
  <si>
    <t>IO_L16P_T2U_N6_QBC_AD3P_64</t>
  </si>
  <si>
    <t>AC2</t>
  </si>
  <si>
    <t>IOB_X2Y35</t>
  </si>
  <si>
    <t>IO_L17N_T2U_N9_AD10N_64</t>
  </si>
  <si>
    <t>AB2</t>
  </si>
  <si>
    <t>IOB_X2Y34</t>
  </si>
  <si>
    <t>IO_L17P_T2U_N8_AD10P_64</t>
  </si>
  <si>
    <t>AC1</t>
  </si>
  <si>
    <t>IOB_X2Y37</t>
  </si>
  <si>
    <t>IO_L18N_T2U_N11_AD2N_64</t>
  </si>
  <si>
    <t>AB1</t>
  </si>
  <si>
    <t>IOB_X2Y36</t>
  </si>
  <si>
    <t>IO_L18P_T2U_N10_AD2P_64</t>
  </si>
  <si>
    <t>AH4</t>
  </si>
  <si>
    <t>IOB_X2Y40</t>
  </si>
  <si>
    <t>IO_L19N_T3L_N1_DBC_AD9N_64</t>
  </si>
  <si>
    <t>AG4</t>
  </si>
  <si>
    <t>IOB_X2Y39</t>
  </si>
  <si>
    <t>IO_L19P_T3L_N0_DBC_AD9P_64</t>
  </si>
  <si>
    <t>AH3</t>
  </si>
  <si>
    <t>IOB_X2Y42</t>
  </si>
  <si>
    <t>IO_L20N_T3L_N3_AD1N_64</t>
  </si>
  <si>
    <t>AG3</t>
  </si>
  <si>
    <t>IOB_X2Y41</t>
  </si>
  <si>
    <t>IO_L20P_T3L_N2_AD1P_64</t>
  </si>
  <si>
    <t>AF3</t>
  </si>
  <si>
    <t>IOB_X2Y44</t>
  </si>
  <si>
    <t>IO_L21N_T3L_N5_AD8N_64</t>
  </si>
  <si>
    <t>AE3</t>
  </si>
  <si>
    <t>IOB_X2Y43</t>
  </si>
  <si>
    <t>IO_L21P_T3L_N4_AD8P_64</t>
  </si>
  <si>
    <t>AF2</t>
  </si>
  <si>
    <t>IOB_X2Y46</t>
  </si>
  <si>
    <t>IO_L22N_T3U_N7_DBC_AD0N_64</t>
  </si>
  <si>
    <t>AE2</t>
  </si>
  <si>
    <t>IOB_X2Y45</t>
  </si>
  <si>
    <t>IO_L22P_T3U_N6_DBC_AD0P_64</t>
  </si>
  <si>
    <t>AH1</t>
  </si>
  <si>
    <t>IOB_X2Y48</t>
  </si>
  <si>
    <t>IO_L23N_T3U_N9_64</t>
  </si>
  <si>
    <t>AH2</t>
  </si>
  <si>
    <t>IOB_X2Y47</t>
  </si>
  <si>
    <t>IO_L23P_T3U_N8_64</t>
  </si>
  <si>
    <t>AG1</t>
  </si>
  <si>
    <t>IOB_X2Y50</t>
  </si>
  <si>
    <t>IO_L24N_T3U_N11_64</t>
  </si>
  <si>
    <t>AF1</t>
  </si>
  <si>
    <t>IOB_X2Y49</t>
  </si>
  <si>
    <t>IO_L24P_T3U_N10_64</t>
  </si>
  <si>
    <t>AA7</t>
  </si>
  <si>
    <t>VREF_64</t>
  </si>
  <si>
    <t>AC5</t>
  </si>
  <si>
    <t>VCCO_64</t>
  </si>
  <si>
    <t>0.00-1.80</t>
  </si>
  <si>
    <t>AD8</t>
  </si>
  <si>
    <t>AG7</t>
  </si>
  <si>
    <t>W9</t>
  </si>
  <si>
    <t>IOB_X2Y64</t>
  </si>
  <si>
    <t>IO_T0U_N12_VRP_65</t>
  </si>
  <si>
    <t>H2</t>
  </si>
  <si>
    <t>IOB_X2Y77</t>
  </si>
  <si>
    <t>IO_T1U_N12_65</t>
  </si>
  <si>
    <t>P9</t>
  </si>
  <si>
    <t>IOB_X2Y90</t>
  </si>
  <si>
    <t>IO_T2U_N12_65</t>
  </si>
  <si>
    <t>K5</t>
  </si>
  <si>
    <t>IOB_X2Y103</t>
  </si>
  <si>
    <t>IO_T3U_N12_65</t>
  </si>
  <si>
    <t>Y8</t>
  </si>
  <si>
    <t>IOB_X2Y53</t>
  </si>
  <si>
    <t>IO_L1N_T0L_N1_DBC_65</t>
  </si>
  <si>
    <t>W8</t>
  </si>
  <si>
    <t>IOB_X2Y52</t>
  </si>
  <si>
    <t>IO_L1P_T0L_N0_DBC_65</t>
  </si>
  <si>
    <t>V9</t>
  </si>
  <si>
    <t>IOB_X2Y55</t>
  </si>
  <si>
    <t>IO_L2N_T0L_N3_65</t>
  </si>
  <si>
    <t>U9</t>
  </si>
  <si>
    <t>IOB_X2Y54</t>
  </si>
  <si>
    <t>IO_L2P_T0L_N2_65</t>
  </si>
  <si>
    <t>V8</t>
  </si>
  <si>
    <t>IOB_X2Y57</t>
  </si>
  <si>
    <t>IO_L3N_T0L_N5_AD15N_65</t>
  </si>
  <si>
    <t>U8</t>
  </si>
  <si>
    <t>IOB_X2Y56</t>
  </si>
  <si>
    <t>IO_L3P_T0L_N4_AD15P_65</t>
  </si>
  <si>
    <t>T8</t>
  </si>
  <si>
    <t>IOB_X2Y59</t>
  </si>
  <si>
    <t>IO_L4N_T0U_N7_DBC_AD7N_65</t>
  </si>
  <si>
    <t>R8</t>
  </si>
  <si>
    <t>IOB_X2Y58</t>
  </si>
  <si>
    <t>IO_L4P_T0U_N6_DBC_AD7P_SMBALERT_65</t>
  </si>
  <si>
    <t>T7</t>
  </si>
  <si>
    <t>IOB_X2Y61</t>
  </si>
  <si>
    <t>IO_L5N_T0U_N9_AD14N_65</t>
  </si>
  <si>
    <t>R7</t>
  </si>
  <si>
    <t>IOB_X2Y60</t>
  </si>
  <si>
    <t>IO_L5P_T0U_N8_AD14P_65</t>
  </si>
  <si>
    <t>T6</t>
  </si>
  <si>
    <t>IOB_X2Y63</t>
  </si>
  <si>
    <t>IO_L6N_T0U_N11_AD6N_65</t>
  </si>
  <si>
    <t>R6</t>
  </si>
  <si>
    <t>IOB_X2Y62</t>
  </si>
  <si>
    <t>IO_L6P_T0U_N10_AD6P_65</t>
  </si>
  <si>
    <t>K1</t>
  </si>
  <si>
    <t>IOB_X2Y66</t>
  </si>
  <si>
    <t>IO_L7N_T1L_N1_QBC_AD13N_65</t>
  </si>
  <si>
    <t>L1</t>
  </si>
  <si>
    <t>IOB_X2Y65</t>
  </si>
  <si>
    <t>IO_L7P_T1L_N0_QBC_AD13P_65</t>
  </si>
  <si>
    <t>H1</t>
  </si>
  <si>
    <t>IOB_X2Y68</t>
  </si>
  <si>
    <t>IO_L8N_T1L_N3_AD5N_65</t>
  </si>
  <si>
    <t>J1</t>
  </si>
  <si>
    <t>IOB_X2Y67</t>
  </si>
  <si>
    <t>IO_L8P_T1L_N2_AD5P_65</t>
  </si>
  <si>
    <t>J2</t>
  </si>
  <si>
    <t>IOB_X2Y70</t>
  </si>
  <si>
    <t>IO_L9N_T1L_N5_AD12N_65</t>
  </si>
  <si>
    <t>K2</t>
  </si>
  <si>
    <t>IOB_X2Y69</t>
  </si>
  <si>
    <t>IO_L9P_T1L_N4_AD12P_65</t>
  </si>
  <si>
    <t>H3</t>
  </si>
  <si>
    <t>IOB_X2Y72</t>
  </si>
  <si>
    <t>IO_L10N_T1U_N7_QBC_AD4N_65</t>
  </si>
  <si>
    <t>H4</t>
  </si>
  <si>
    <t>IOB_X2Y71</t>
  </si>
  <si>
    <t>IO_L10P_T1U_N6_QBC_AD4P_65</t>
  </si>
  <si>
    <t>K3</t>
  </si>
  <si>
    <t>IOB_X2Y74</t>
  </si>
  <si>
    <t>IO_L11N_T1U_N9_GC_65</t>
  </si>
  <si>
    <t>K4</t>
  </si>
  <si>
    <t>IOB_X2Y73</t>
  </si>
  <si>
    <t>IO_L11P_T1U_N8_GC_65</t>
  </si>
  <si>
    <t>L2</t>
  </si>
  <si>
    <t>IOB_X2Y76</t>
  </si>
  <si>
    <t>IO_L12N_T1U_N11_GC_65</t>
  </si>
  <si>
    <t>L3</t>
  </si>
  <si>
    <t>IOB_X2Y75</t>
  </si>
  <si>
    <t>IO_L12P_T1U_N10_GC_65</t>
  </si>
  <si>
    <t>L6</t>
  </si>
  <si>
    <t>IOB_X2Y79</t>
  </si>
  <si>
    <t>IO_L13N_T2L_N1_GC_QBC_65</t>
  </si>
  <si>
    <t>L7</t>
  </si>
  <si>
    <t>IOB_X2Y78</t>
  </si>
  <si>
    <t>IO_L13P_T2L_N0_GC_QBC_65</t>
  </si>
  <si>
    <t>L5</t>
  </si>
  <si>
    <t>IOB_X2Y81</t>
  </si>
  <si>
    <t>IO_L14N_T2L_N3_GC_65</t>
  </si>
  <si>
    <t>M6</t>
  </si>
  <si>
    <t>IOB_X2Y80</t>
  </si>
  <si>
    <t>IO_L14P_T2L_N2_GC_65</t>
  </si>
  <si>
    <t>N6</t>
  </si>
  <si>
    <t>IOB_X2Y83</t>
  </si>
  <si>
    <t>IO_L15N_T2L_N5_AD11N_65</t>
  </si>
  <si>
    <t>N7</t>
  </si>
  <si>
    <t>IOB_X2Y82</t>
  </si>
  <si>
    <t>IO_L15P_T2L_N4_AD11P_65</t>
  </si>
  <si>
    <t>P6</t>
  </si>
  <si>
    <t>IOB_X2Y85</t>
  </si>
  <si>
    <t>IO_L16N_T2U_N7_QBC_AD3N_65</t>
  </si>
  <si>
    <t>P7</t>
  </si>
  <si>
    <t>IOB_X2Y84</t>
  </si>
  <si>
    <t>IO_L16P_T2U_N6_QBC_AD3P_65</t>
  </si>
  <si>
    <t>N8</t>
  </si>
  <si>
    <t>IOB_X2Y87</t>
  </si>
  <si>
    <t>IO_L17N_T2U_N9_AD10N_65</t>
  </si>
  <si>
    <t>N9</t>
  </si>
  <si>
    <t>IOB_X2Y86</t>
  </si>
  <si>
    <t>IO_L17P_T2U_N8_AD10P_65</t>
  </si>
  <si>
    <t>L8</t>
  </si>
  <si>
    <t>IOB_X2Y89</t>
  </si>
  <si>
    <t>IO_L18N_T2U_N11_AD2N_65</t>
  </si>
  <si>
    <t>M8</t>
  </si>
  <si>
    <t>IOB_X2Y88</t>
  </si>
  <si>
    <t>IO_L18P_T2U_N10_AD2P_65</t>
  </si>
  <si>
    <t>J4</t>
  </si>
  <si>
    <t>IOB_X2Y92</t>
  </si>
  <si>
    <t>IO_L19N_T3L_N1_DBC_AD9N_65</t>
  </si>
  <si>
    <t>J5</t>
  </si>
  <si>
    <t>IOB_X2Y91</t>
  </si>
  <si>
    <t>IO_L19P_T3L_N0_DBC_AD9P_65</t>
  </si>
  <si>
    <t>H6</t>
  </si>
  <si>
    <t>IOB_X2Y94</t>
  </si>
  <si>
    <t>IO_L20N_T3L_N3_AD1N_65</t>
  </si>
  <si>
    <t>J6</t>
  </si>
  <si>
    <t>IOB_X2Y93</t>
  </si>
  <si>
    <t>IO_L20P_T3L_N2_AD1P_65</t>
  </si>
  <si>
    <t>H7</t>
  </si>
  <si>
    <t>IOB_X2Y96</t>
  </si>
  <si>
    <t>IO_L21N_T3L_N5_AD8N_65</t>
  </si>
  <si>
    <t>J7</t>
  </si>
  <si>
    <t>IOB_X2Y95</t>
  </si>
  <si>
    <t>IO_L21P_T3L_N4_AD8P_65</t>
  </si>
  <si>
    <t>K7</t>
  </si>
  <si>
    <t>IOB_X2Y98</t>
  </si>
  <si>
    <t>IO_L22N_T3U_N7_DBC_AD0N_65</t>
  </si>
  <si>
    <t>K8</t>
  </si>
  <si>
    <t>IOB_X2Y97</t>
  </si>
  <si>
    <t>IO_L22P_T3U_N6_DBC_AD0P_65</t>
  </si>
  <si>
    <t>J9</t>
  </si>
  <si>
    <t>IOB_X2Y100</t>
  </si>
  <si>
    <t>IO_L23N_T3U_N9_65</t>
  </si>
  <si>
    <t>K9</t>
  </si>
  <si>
    <t>IOB_X2Y99</t>
  </si>
  <si>
    <t>IO_L23P_T3U_N8_I2C_SCLK_65</t>
  </si>
  <si>
    <t>H8</t>
  </si>
  <si>
    <t>IOB_X2Y102</t>
  </si>
  <si>
    <t>IO_L24N_T3U_N11_PERSTN0_65</t>
  </si>
  <si>
    <t>H9</t>
  </si>
  <si>
    <t>IOB_X2Y101</t>
  </si>
  <si>
    <t>IO_L24P_T3U_N10_PERSTN1_I2C_SDA_65</t>
  </si>
  <si>
    <t>H5</t>
  </si>
  <si>
    <t>VCCO_65</t>
  </si>
  <si>
    <t>J3</t>
  </si>
  <si>
    <t>L4</t>
  </si>
  <si>
    <t>R9</t>
  </si>
  <si>
    <t>VREF_65</t>
  </si>
  <si>
    <t>G4</t>
  </si>
  <si>
    <t>IOB_X2Y116</t>
  </si>
  <si>
    <t>IO_T0U_N12_VRP_66</t>
  </si>
  <si>
    <t>D2</t>
  </si>
  <si>
    <t>IOB_X2Y129</t>
  </si>
  <si>
    <t>IO_T1U_N12_66</t>
  </si>
  <si>
    <t>E7</t>
  </si>
  <si>
    <t>IOB_X2Y142</t>
  </si>
  <si>
    <t>IO_T2U_N12_66</t>
  </si>
  <si>
    <t>C7</t>
  </si>
  <si>
    <t>IOB_X2Y155</t>
  </si>
  <si>
    <t>IO_T3U_N12_66</t>
  </si>
  <si>
    <t>F1</t>
  </si>
  <si>
    <t>IOB_X2Y105</t>
  </si>
  <si>
    <t>IO_L1N_T0L_N1_DBC_66</t>
  </si>
  <si>
    <t>G1</t>
  </si>
  <si>
    <t>IOB_X2Y104</t>
  </si>
  <si>
    <t>IO_L1P_T0L_N0_DBC_66</t>
  </si>
  <si>
    <t>D1</t>
  </si>
  <si>
    <t>IOB_X2Y107</t>
  </si>
  <si>
    <t>IO_L2N_T0L_N3_66</t>
  </si>
  <si>
    <t>E1</t>
  </si>
  <si>
    <t>IOB_X2Y106</t>
  </si>
  <si>
    <t>IO_L2P_T0L_N2_66</t>
  </si>
  <si>
    <t>E2</t>
  </si>
  <si>
    <t>IOB_X2Y109</t>
  </si>
  <si>
    <t>IO_L3N_T0L_N5_AD15N_66</t>
  </si>
  <si>
    <t>F2</t>
  </si>
  <si>
    <t>IOB_X2Y108</t>
  </si>
  <si>
    <t>IO_L3P_T0L_N4_AD15P_66</t>
  </si>
  <si>
    <t>F3</t>
  </si>
  <si>
    <t>IOB_X2Y111</t>
  </si>
  <si>
    <t>IO_L4N_T0U_N7_DBC_AD7N_66</t>
  </si>
  <si>
    <t>G3</t>
  </si>
  <si>
    <t>IOB_X2Y110</t>
  </si>
  <si>
    <t>IO_L4P_T0U_N6_DBC_AD7P_66</t>
  </si>
  <si>
    <t>E3</t>
  </si>
  <si>
    <t>IOB_X2Y113</t>
  </si>
  <si>
    <t>IO_L5N_T0U_N9_AD14N_66</t>
  </si>
  <si>
    <t>E4</t>
  </si>
  <si>
    <t>IOB_X2Y112</t>
  </si>
  <si>
    <t>IO_L5P_T0U_N8_AD14P_66</t>
  </si>
  <si>
    <t>F5</t>
  </si>
  <si>
    <t>IOB_X2Y115</t>
  </si>
  <si>
    <t>IO_L6N_T0U_N11_AD6N_66</t>
  </si>
  <si>
    <t>G5</t>
  </si>
  <si>
    <t>IOB_X2Y114</t>
  </si>
  <si>
    <t>IO_L6P_T0U_N10_AD6P_66</t>
  </si>
  <si>
    <t>B1</t>
  </si>
  <si>
    <t>IOB_X2Y118</t>
  </si>
  <si>
    <t>IO_L7N_T1L_N1_QBC_AD13N_66</t>
  </si>
  <si>
    <t>C1</t>
  </si>
  <si>
    <t>IOB_X2Y117</t>
  </si>
  <si>
    <t>IO_L7P_T1L_N0_QBC_AD13P_66</t>
  </si>
  <si>
    <t>A1</t>
  </si>
  <si>
    <t>IOB_X2Y120</t>
  </si>
  <si>
    <t>IO_L8N_T1L_N3_AD5N_66</t>
  </si>
  <si>
    <t>A2</t>
  </si>
  <si>
    <t>IOB_X2Y119</t>
  </si>
  <si>
    <t>IO_L8P_T1L_N2_AD5P_66</t>
  </si>
  <si>
    <t>A3</t>
  </si>
  <si>
    <t>IOB_X2Y122</t>
  </si>
  <si>
    <t>IO_L9N_T1L_N5_AD12N_66</t>
  </si>
  <si>
    <t>B3</t>
  </si>
  <si>
    <t>IOB_X2Y121</t>
  </si>
  <si>
    <t>IO_L9P_T1L_N4_AD12P_66</t>
  </si>
  <si>
    <t>A4</t>
  </si>
  <si>
    <t>IOB_X2Y124</t>
  </si>
  <si>
    <t>IO_L10N_T1U_N7_QBC_AD4N_66</t>
  </si>
  <si>
    <t>B4</t>
  </si>
  <si>
    <t>IOB_X2Y123</t>
  </si>
  <si>
    <t>IO_L10P_T1U_N6_QBC_AD4P_66</t>
  </si>
  <si>
    <t>C4</t>
  </si>
  <si>
    <t>IOB_X2Y126</t>
  </si>
  <si>
    <t>IO_L11N_T1U_N9_GC_66</t>
  </si>
  <si>
    <t>D4</t>
  </si>
  <si>
    <t>IOB_X2Y125</t>
  </si>
  <si>
    <t>IO_L11P_T1U_N8_GC_66</t>
  </si>
  <si>
    <t>C2</t>
  </si>
  <si>
    <t>IOB_X2Y128</t>
  </si>
  <si>
    <t>IO_L12N_T1U_N11_GC_66</t>
  </si>
  <si>
    <t>C3</t>
  </si>
  <si>
    <t>IOB_X2Y127</t>
  </si>
  <si>
    <t>IO_L12P_T1U_N10_GC_66</t>
  </si>
  <si>
    <t>D6</t>
  </si>
  <si>
    <t>IOB_X2Y131</t>
  </si>
  <si>
    <t>IO_L13N_T2L_N1_GC_QBC_66</t>
  </si>
  <si>
    <t>D7</t>
  </si>
  <si>
    <t>IOB_X2Y130</t>
  </si>
  <si>
    <t>IO_L13P_T2L_N0_GC_QBC_66</t>
  </si>
  <si>
    <t>D5</t>
  </si>
  <si>
    <t>IOB_X2Y133</t>
  </si>
  <si>
    <t>IO_L14N_T2L_N3_GC_66</t>
  </si>
  <si>
    <t>E5</t>
  </si>
  <si>
    <t>IOB_X2Y132</t>
  </si>
  <si>
    <t>IO_L14P_T2L_N2_GC_66</t>
  </si>
  <si>
    <t>F6</t>
  </si>
  <si>
    <t>IOB_X2Y135</t>
  </si>
  <si>
    <t>IO_L15N_T2L_N5_AD11N_66</t>
  </si>
  <si>
    <t>G6</t>
  </si>
  <si>
    <t>IOB_X2Y134</t>
  </si>
  <si>
    <t>IO_L15P_T2L_N4_AD11P_66</t>
  </si>
  <si>
    <t>F7</t>
  </si>
  <si>
    <t>IOB_X2Y137</t>
  </si>
  <si>
    <t>IO_L16N_T2U_N7_QBC_AD3N_66</t>
  </si>
  <si>
    <t>G8</t>
  </si>
  <si>
    <t>IOB_X2Y136</t>
  </si>
  <si>
    <t>IO_L16P_T2U_N6_QBC_AD3P_66</t>
  </si>
  <si>
    <t>E8</t>
  </si>
  <si>
    <t>IOB_X2Y139</t>
  </si>
  <si>
    <t>IO_L17N_T2U_N9_AD10N_66</t>
  </si>
  <si>
    <t>F8</t>
  </si>
  <si>
    <t>IOB_X2Y138</t>
  </si>
  <si>
    <t>IO_L17P_T2U_N8_AD10P_66</t>
  </si>
  <si>
    <t>D9</t>
  </si>
  <si>
    <t>IOB_X2Y141</t>
  </si>
  <si>
    <t>IO_L18N_T2U_N11_AD2N_66</t>
  </si>
  <si>
    <t>E9</t>
  </si>
  <si>
    <t>IOB_X2Y140</t>
  </si>
  <si>
    <t>IO_L18P_T2U_N10_AD2P_66</t>
  </si>
  <si>
    <t>A5</t>
  </si>
  <si>
    <t>IOB_X2Y144</t>
  </si>
  <si>
    <t>IO_L19N_T3L_N1_DBC_AD9N_66</t>
  </si>
  <si>
    <t>B5</t>
  </si>
  <si>
    <t>IOB_X2Y143</t>
  </si>
  <si>
    <t>IO_L19P_T3L_N0_DBC_AD9P_66</t>
  </si>
  <si>
    <t>B6</t>
  </si>
  <si>
    <t>IOB_X2Y146</t>
  </si>
  <si>
    <t>IO_L20N_T3L_N3_AD1N_66</t>
  </si>
  <si>
    <t>C6</t>
  </si>
  <si>
    <t>IOB_X2Y145</t>
  </si>
  <si>
    <t>IO_L20P_T3L_N2_AD1P_66</t>
  </si>
  <si>
    <t>A6</t>
  </si>
  <si>
    <t>IOB_X2Y148</t>
  </si>
  <si>
    <t>IO_L21N_T3L_N5_AD8N_66</t>
  </si>
  <si>
    <t>A7</t>
  </si>
  <si>
    <t>IOB_X2Y147</t>
  </si>
  <si>
    <t>IO_L21P_T3L_N4_AD8P_66</t>
  </si>
  <si>
    <t>B8</t>
  </si>
  <si>
    <t>IOB_X2Y150</t>
  </si>
  <si>
    <t>IO_L22N_T3U_N7_DBC_AD0N_66</t>
  </si>
  <si>
    <t>C8</t>
  </si>
  <si>
    <t>IOB_X2Y149</t>
  </si>
  <si>
    <t>IO_L22P_T3U_N6_DBC_AD0P_66</t>
  </si>
  <si>
    <t>A8</t>
  </si>
  <si>
    <t>IOB_X2Y152</t>
  </si>
  <si>
    <t>IO_L23N_T3U_N9_66</t>
  </si>
  <si>
    <t>A9</t>
  </si>
  <si>
    <t>IOB_X2Y151</t>
  </si>
  <si>
    <t>IO_L23P_T3U_N8_66</t>
  </si>
  <si>
    <t>B9</t>
  </si>
  <si>
    <t>IOB_X2Y154</t>
  </si>
  <si>
    <t>IO_L24N_T3U_N11_66</t>
  </si>
  <si>
    <t>C9</t>
  </si>
  <si>
    <t>IOB_X2Y153</t>
  </si>
  <si>
    <t>IO_L24P_T3U_N10_66</t>
  </si>
  <si>
    <t>B7</t>
  </si>
  <si>
    <t>VCCO_66</t>
  </si>
  <si>
    <t>D3</t>
  </si>
  <si>
    <t>E6</t>
  </si>
  <si>
    <t>G9</t>
  </si>
  <si>
    <t>VREF_66</t>
  </si>
  <si>
    <t>F24</t>
  </si>
  <si>
    <t>PS8_X0Y0</t>
  </si>
  <si>
    <t>PS_MGTREFCLK0N_505</t>
  </si>
  <si>
    <t>F23</t>
  </si>
  <si>
    <t>PS_MGTREFCLK0P_505</t>
  </si>
  <si>
    <t>F22</t>
  </si>
  <si>
    <t>PS_MGTRREF_505</t>
  </si>
  <si>
    <t>F28</t>
  </si>
  <si>
    <t>PS_MGTRRXN0_505</t>
  </si>
  <si>
    <t>F27</t>
  </si>
  <si>
    <t>PS_MGTRRXP0_505</t>
  </si>
  <si>
    <t>E26</t>
  </si>
  <si>
    <t>PS_MGTRTXN0_505</t>
  </si>
  <si>
    <t>E25</t>
  </si>
  <si>
    <t>PS_MGTRTXP0_505</t>
  </si>
  <si>
    <t>E22</t>
  </si>
  <si>
    <t>PS_MGTREFCLK1N_505</t>
  </si>
  <si>
    <t>E21</t>
  </si>
  <si>
    <t>PS_MGTREFCLK1P_505</t>
  </si>
  <si>
    <t>D28</t>
  </si>
  <si>
    <t>PS_MGTRRXN1_505</t>
  </si>
  <si>
    <t>D27</t>
  </si>
  <si>
    <t>PS_MGTRRXP1_505</t>
  </si>
  <si>
    <t>D24</t>
  </si>
  <si>
    <t>PS_MGTRTXN1_505</t>
  </si>
  <si>
    <t>D23</t>
  </si>
  <si>
    <t>PS_MGTRTXP1_505</t>
  </si>
  <si>
    <t>C22</t>
  </si>
  <si>
    <t>PS_MGTREFCLK2N_505</t>
  </si>
  <si>
    <t>C21</t>
  </si>
  <si>
    <t>PS_MGTREFCLK2P_505</t>
  </si>
  <si>
    <t>B28</t>
  </si>
  <si>
    <t>PS_MGTRRXN2_505</t>
  </si>
  <si>
    <t>B27</t>
  </si>
  <si>
    <t>PS_MGTRRXP2_505</t>
  </si>
  <si>
    <t>C26</t>
  </si>
  <si>
    <t>PS_MGTRTXN2_505</t>
  </si>
  <si>
    <t>C25</t>
  </si>
  <si>
    <t>PS_MGTRTXP2_505</t>
  </si>
  <si>
    <t>A22</t>
  </si>
  <si>
    <t>PS_MGTREFCLK3N_505</t>
  </si>
  <si>
    <t>A21</t>
  </si>
  <si>
    <t>PS_MGTREFCLK3P_505</t>
  </si>
  <si>
    <t>A26</t>
  </si>
  <si>
    <t>PS_MGTRRXN3_505</t>
  </si>
  <si>
    <t>A25</t>
  </si>
  <si>
    <t>PS_MGTRRXP3_505</t>
  </si>
  <si>
    <t>B24</t>
  </si>
  <si>
    <t>PS_MGTRTXN3_505</t>
  </si>
  <si>
    <t>B23</t>
  </si>
  <si>
    <t>PS_MGTRTXP3_505</t>
  </si>
  <si>
    <t>AG15</t>
  </si>
  <si>
    <t>PS_MIO0_500</t>
  </si>
  <si>
    <t>AD17</t>
  </si>
  <si>
    <t>PS_MIO10_500</t>
  </si>
  <si>
    <t>AE17</t>
  </si>
  <si>
    <t>PS_MIO11_500</t>
  </si>
  <si>
    <t>AC17</t>
  </si>
  <si>
    <t>PS_MIO12_500</t>
  </si>
  <si>
    <t>AH18</t>
  </si>
  <si>
    <t>PS_MIO13_500</t>
  </si>
  <si>
    <t>AG18</t>
  </si>
  <si>
    <t>PS_MIO14_500</t>
  </si>
  <si>
    <t>AE18</t>
  </si>
  <si>
    <t>PS_MIO15_500</t>
  </si>
  <si>
    <t>AF18</t>
  </si>
  <si>
    <t>PS_MIO16_500</t>
  </si>
  <si>
    <t>AC18</t>
  </si>
  <si>
    <t>PS_MIO17_500</t>
  </si>
  <si>
    <t>AC19</t>
  </si>
  <si>
    <t>PS_MIO18_500</t>
  </si>
  <si>
    <t>AE19</t>
  </si>
  <si>
    <t>PS_MIO19_500</t>
  </si>
  <si>
    <t>AG16</t>
  </si>
  <si>
    <t>PS_MIO1_500</t>
  </si>
  <si>
    <t>AD19</t>
  </si>
  <si>
    <t>PS_MIO20_500</t>
  </si>
  <si>
    <t>AC21</t>
  </si>
  <si>
    <t>PS_MIO21_500</t>
  </si>
  <si>
    <t>AB20</t>
  </si>
  <si>
    <t>PS_MIO22_500</t>
  </si>
  <si>
    <t>AB18</t>
  </si>
  <si>
    <t>PS_MIO23_500</t>
  </si>
  <si>
    <t>AB19</t>
  </si>
  <si>
    <t>PS_MIO24_500</t>
  </si>
  <si>
    <t>AB21</t>
  </si>
  <si>
    <t>PS_MIO25_500</t>
  </si>
  <si>
    <t>AF15</t>
  </si>
  <si>
    <t>PS_MIO2_500</t>
  </si>
  <si>
    <t>AH15</t>
  </si>
  <si>
    <t>PS_MIO3_500</t>
  </si>
  <si>
    <t>AH16</t>
  </si>
  <si>
    <t>PS_MIO4_500</t>
  </si>
  <si>
    <t>AD16</t>
  </si>
  <si>
    <t>PS_MIO5_500</t>
  </si>
  <si>
    <t>AF16</t>
  </si>
  <si>
    <t>PS_MIO6_500</t>
  </si>
  <si>
    <t>AH17</t>
  </si>
  <si>
    <t>PS_MIO7_500</t>
  </si>
  <si>
    <t>AF17</t>
  </si>
  <si>
    <t>PS_MIO8_500</t>
  </si>
  <si>
    <t>AC16</t>
  </si>
  <si>
    <t>PS_MIO9_500</t>
  </si>
  <si>
    <t>AB17</t>
  </si>
  <si>
    <t>VCCO_PSIO0_500</t>
  </si>
  <si>
    <t>AE16</t>
  </si>
  <si>
    <t>AG17</t>
  </si>
  <si>
    <t>L15</t>
  </si>
  <si>
    <t>PS_MIO26_501</t>
  </si>
  <si>
    <t>J15</t>
  </si>
  <si>
    <t>PS_MIO27_501</t>
  </si>
  <si>
    <t>K15</t>
  </si>
  <si>
    <t>PS_MIO28_501</t>
  </si>
  <si>
    <t>G16</t>
  </si>
  <si>
    <t>PS_MIO29_501</t>
  </si>
  <si>
    <t>F16</t>
  </si>
  <si>
    <t>PS_MIO30_501</t>
  </si>
  <si>
    <t>H16</t>
  </si>
  <si>
    <t>PS_MIO31_501</t>
  </si>
  <si>
    <t>J16</t>
  </si>
  <si>
    <t>PS_MIO32_501</t>
  </si>
  <si>
    <t>L16</t>
  </si>
  <si>
    <t>PS_MIO33_501</t>
  </si>
  <si>
    <t>L17</t>
  </si>
  <si>
    <t>PS_MIO34_501</t>
  </si>
  <si>
    <t>H17</t>
  </si>
  <si>
    <t>PS_MIO35_501</t>
  </si>
  <si>
    <t>K17</t>
  </si>
  <si>
    <t>PS_MIO36_501</t>
  </si>
  <si>
    <t>J17</t>
  </si>
  <si>
    <t>PS_MIO37_501</t>
  </si>
  <si>
    <t>H18</t>
  </si>
  <si>
    <t>PS_MIO38_501</t>
  </si>
  <si>
    <t>H19</t>
  </si>
  <si>
    <t>PS_MIO39_501</t>
  </si>
  <si>
    <t>K18</t>
  </si>
  <si>
    <t>PS_MIO40_501</t>
  </si>
  <si>
    <t>J19</t>
  </si>
  <si>
    <t>PS_MIO41_501</t>
  </si>
  <si>
    <t>L18</t>
  </si>
  <si>
    <t>PS_MIO42_501</t>
  </si>
  <si>
    <t>K19</t>
  </si>
  <si>
    <t>PS_MIO43_501</t>
  </si>
  <si>
    <t>J20</t>
  </si>
  <si>
    <t>PS_MIO44_501</t>
  </si>
  <si>
    <t>K20</t>
  </si>
  <si>
    <t>PS_MIO45_501</t>
  </si>
  <si>
    <t>L20</t>
  </si>
  <si>
    <t>PS_MIO46_501</t>
  </si>
  <si>
    <t>H21</t>
  </si>
  <si>
    <t>PS_MIO47_501</t>
  </si>
  <si>
    <t>J21</t>
  </si>
  <si>
    <t>PS_MIO48_501</t>
  </si>
  <si>
    <t>M18</t>
  </si>
  <si>
    <t>PS_MIO49_501</t>
  </si>
  <si>
    <t>M19</t>
  </si>
  <si>
    <t>PS_MIO50_501</t>
  </si>
  <si>
    <t>L21</t>
  </si>
  <si>
    <t>PS_MIO51_501</t>
  </si>
  <si>
    <t>H20</t>
  </si>
  <si>
    <t>VCCO_PSIO1_501</t>
  </si>
  <si>
    <t>L19</t>
  </si>
  <si>
    <t>G18</t>
  </si>
  <si>
    <t>PS_MIO52_502</t>
  </si>
  <si>
    <t>D16</t>
  </si>
  <si>
    <t>PS_MIO53_502</t>
  </si>
  <si>
    <t>F17</t>
  </si>
  <si>
    <t>PS_MIO54_502</t>
  </si>
  <si>
    <t>B16</t>
  </si>
  <si>
    <t>PS_MIO55_502</t>
  </si>
  <si>
    <t>C16</t>
  </si>
  <si>
    <t>PS_MIO56_502</t>
  </si>
  <si>
    <t>A16</t>
  </si>
  <si>
    <t>PS_MIO57_502</t>
  </si>
  <si>
    <t>F18</t>
  </si>
  <si>
    <t>PS_MIO58_502</t>
  </si>
  <si>
    <t>E17</t>
  </si>
  <si>
    <t>PS_MIO59_502</t>
  </si>
  <si>
    <t>C17</t>
  </si>
  <si>
    <t>PS_MIO60_502</t>
  </si>
  <si>
    <t>D17</t>
  </si>
  <si>
    <t>PS_MIO61_502</t>
  </si>
  <si>
    <t>A17</t>
  </si>
  <si>
    <t>PS_MIO62_502</t>
  </si>
  <si>
    <t>E18</t>
  </si>
  <si>
    <t>PS_MIO63_502</t>
  </si>
  <si>
    <t>E19</t>
  </si>
  <si>
    <t>PS_MIO64_502</t>
  </si>
  <si>
    <t>A18</t>
  </si>
  <si>
    <t>PS_MIO65_502</t>
  </si>
  <si>
    <t>G19</t>
  </si>
  <si>
    <t>PS_MIO66_502</t>
  </si>
  <si>
    <t>B18</t>
  </si>
  <si>
    <t>PS_MIO67_502</t>
  </si>
  <si>
    <t>C18</t>
  </si>
  <si>
    <t>PS_MIO68_502</t>
  </si>
  <si>
    <t>D19</t>
  </si>
  <si>
    <t>PS_MIO69_502</t>
  </si>
  <si>
    <t>C19</t>
  </si>
  <si>
    <t>PS_MIO70_502</t>
  </si>
  <si>
    <t>B19</t>
  </si>
  <si>
    <t>PS_MIO71_502</t>
  </si>
  <si>
    <t>G20</t>
  </si>
  <si>
    <t>PS_MIO72_502</t>
  </si>
  <si>
    <t>G21</t>
  </si>
  <si>
    <t>PS_MIO73_502</t>
  </si>
  <si>
    <t>D20</t>
  </si>
  <si>
    <t>PS_MIO74_502</t>
  </si>
  <si>
    <t>A19</t>
  </si>
  <si>
    <t>PS_MIO75_502</t>
  </si>
  <si>
    <t>B20</t>
  </si>
  <si>
    <t>PS_MIO76_502</t>
  </si>
  <si>
    <t>F20</t>
  </si>
  <si>
    <t>PS_MIO77_502</t>
  </si>
  <si>
    <t>D18</t>
  </si>
  <si>
    <t>VCCO_PSIO2_502</t>
  </si>
  <si>
    <t>G17</t>
  </si>
  <si>
    <t>M21</t>
  </si>
  <si>
    <t>PS_DONE_503</t>
  </si>
  <si>
    <t>P17</t>
  </si>
  <si>
    <t>PS_ERROR_OUT_503</t>
  </si>
  <si>
    <t>M20</t>
  </si>
  <si>
    <t>PS_ERROR_STATUS_503</t>
  </si>
  <si>
    <t>P21</t>
  </si>
  <si>
    <t>PS_INIT_B_503</t>
  </si>
  <si>
    <t>R19</t>
  </si>
  <si>
    <t>PS_JTAG_TCK_503</t>
  </si>
  <si>
    <t>R18</t>
  </si>
  <si>
    <t>PS_JTAG_TDI_503</t>
  </si>
  <si>
    <t>T21</t>
  </si>
  <si>
    <t>PS_JTAG_TDO_503</t>
  </si>
  <si>
    <t>N21</t>
  </si>
  <si>
    <t>PS_JTAG_TMS_503</t>
  </si>
  <si>
    <t>P19</t>
  </si>
  <si>
    <t>PS_MODE0_503</t>
  </si>
  <si>
    <t>P20</t>
  </si>
  <si>
    <t>PS_MODE1_503</t>
  </si>
  <si>
    <t>R20</t>
  </si>
  <si>
    <t>PS_MODE2_503</t>
  </si>
  <si>
    <t>T20</t>
  </si>
  <si>
    <t>PS_MODE3_503</t>
  </si>
  <si>
    <t>N17</t>
  </si>
  <si>
    <t>PS_PADI_503</t>
  </si>
  <si>
    <t>N18</t>
  </si>
  <si>
    <t>PS_PADO_503</t>
  </si>
  <si>
    <t>P16</t>
  </si>
  <si>
    <t>PS_POR_B_503</t>
  </si>
  <si>
    <t>R17</t>
  </si>
  <si>
    <t>PS_PROG_B_503</t>
  </si>
  <si>
    <t>R16</t>
  </si>
  <si>
    <t>PS_REF_CLK_503</t>
  </si>
  <si>
    <t>N19</t>
  </si>
  <si>
    <t>PS_SRST_B_503</t>
  </si>
  <si>
    <t>M17</t>
  </si>
  <si>
    <t>VCCO_PSIO3_503</t>
  </si>
  <si>
    <t>P18</t>
  </si>
  <si>
    <t>W28</t>
  </si>
  <si>
    <t>PS_DDR_A0_504</t>
  </si>
  <si>
    <t>AA25</t>
  </si>
  <si>
    <t>PS_DDR_A10_504</t>
  </si>
  <si>
    <t>AA26</t>
  </si>
  <si>
    <t>PS_DDR_A11_504</t>
  </si>
  <si>
    <t>AB25</t>
  </si>
  <si>
    <t>PS_DDR_A12_504</t>
  </si>
  <si>
    <t>AB26</t>
  </si>
  <si>
    <t>PS_DDR_A13_504</t>
  </si>
  <si>
    <t>AB24</t>
  </si>
  <si>
    <t>PS_DDR_A14_504</t>
  </si>
  <si>
    <t>AC24</t>
  </si>
  <si>
    <t>PS_DDR_A15_504</t>
  </si>
  <si>
    <t>AC23</t>
  </si>
  <si>
    <t>PS_DDR_A16_504</t>
  </si>
  <si>
    <t>AC22</t>
  </si>
  <si>
    <t>PS_DDR_A17_504</t>
  </si>
  <si>
    <t>Y28</t>
  </si>
  <si>
    <t>PS_DDR_A1_504</t>
  </si>
  <si>
    <t>AB28</t>
  </si>
  <si>
    <t>PS_DDR_A2_504</t>
  </si>
  <si>
    <t>AA28</t>
  </si>
  <si>
    <t>PS_DDR_A3_504</t>
  </si>
  <si>
    <t>Y27</t>
  </si>
  <si>
    <t>PS_DDR_A4_504</t>
  </si>
  <si>
    <t>AA27</t>
  </si>
  <si>
    <t>PS_DDR_A5_504</t>
  </si>
  <si>
    <t>Y22</t>
  </si>
  <si>
    <t>PS_DDR_A6_504</t>
  </si>
  <si>
    <t>AA23</t>
  </si>
  <si>
    <t>PS_DDR_A7_504</t>
  </si>
  <si>
    <t>AA22</t>
  </si>
  <si>
    <t>PS_DDR_A8_504</t>
  </si>
  <si>
    <t>AB23</t>
  </si>
  <si>
    <t>PS_DDR_A9_504</t>
  </si>
  <si>
    <t>Y23</t>
  </si>
  <si>
    <t>PS_DDR_ACT_N_504</t>
  </si>
  <si>
    <t>U25</t>
  </si>
  <si>
    <t>PS_DDR_ALERT_N_504</t>
  </si>
  <si>
    <t>V23</t>
  </si>
  <si>
    <t>PS_DDR_BA0_504</t>
  </si>
  <si>
    <t>W22</t>
  </si>
  <si>
    <t>PS_DDR_BA1_504</t>
  </si>
  <si>
    <t>W24</t>
  </si>
  <si>
    <t>PS_DDR_BG0_504</t>
  </si>
  <si>
    <t>V22</t>
  </si>
  <si>
    <t>PS_DDR_BG1_504</t>
  </si>
  <si>
    <t>W25</t>
  </si>
  <si>
    <t>PS_DDR_CK0_504</t>
  </si>
  <si>
    <t>Y24</t>
  </si>
  <si>
    <t>PS_DDR_CK1_504</t>
  </si>
  <si>
    <t>V28</t>
  </si>
  <si>
    <t>PS_DDR_CKE0_504</t>
  </si>
  <si>
    <t>V27</t>
  </si>
  <si>
    <t>PS_DDR_CKE1_504</t>
  </si>
  <si>
    <t>W26</t>
  </si>
  <si>
    <t>PS_DDR_CK_N0_504</t>
  </si>
  <si>
    <t>Y25</t>
  </si>
  <si>
    <t>PS_DDR_CK_N1_504</t>
  </si>
  <si>
    <t>W27</t>
  </si>
  <si>
    <t>PS_DDR_CS_N0_504</t>
  </si>
  <si>
    <t>V26</t>
  </si>
  <si>
    <t>PS_DDR_CS_N1_504</t>
  </si>
  <si>
    <t>AG20</t>
  </si>
  <si>
    <t>PS_DDR_DM0_504</t>
  </si>
  <si>
    <t>AE23</t>
  </si>
  <si>
    <t>PS_DDR_DM1_504</t>
  </si>
  <si>
    <t>AE25</t>
  </si>
  <si>
    <t>PS_DDR_DM2_504</t>
  </si>
  <si>
    <t>AE28</t>
  </si>
  <si>
    <t>PS_DDR_DM3_504</t>
  </si>
  <si>
    <t>R23</t>
  </si>
  <si>
    <t>PS_DDR_DM4_504</t>
  </si>
  <si>
    <t>H23</t>
  </si>
  <si>
    <t>PS_DDR_DM5_504</t>
  </si>
  <si>
    <t>L27</t>
  </si>
  <si>
    <t>PS_DDR_DM6_504</t>
  </si>
  <si>
    <t>H26</t>
  </si>
  <si>
    <t>PS_DDR_DM7_504</t>
  </si>
  <si>
    <t>T26</t>
  </si>
  <si>
    <t>PS_DDR_DM8_504</t>
  </si>
  <si>
    <t>AD21</t>
  </si>
  <si>
    <t>PS_DDR_DQ0_504</t>
  </si>
  <si>
    <t>AE22</t>
  </si>
  <si>
    <t>PS_DDR_DQ10_504</t>
  </si>
  <si>
    <t>AD22</t>
  </si>
  <si>
    <t>PS_DDR_DQ11_504</t>
  </si>
  <si>
    <t>AH23</t>
  </si>
  <si>
    <t>PS_DDR_DQ12_504</t>
  </si>
  <si>
    <t>AH24</t>
  </si>
  <si>
    <t>PS_DDR_DQ13_504</t>
  </si>
  <si>
    <t>AE24</t>
  </si>
  <si>
    <t>PS_DDR_DQ14_504</t>
  </si>
  <si>
    <t>AG24</t>
  </si>
  <si>
    <t>PS_DDR_DQ15_504</t>
  </si>
  <si>
    <t>AC26</t>
  </si>
  <si>
    <t>PS_DDR_DQ16_504</t>
  </si>
  <si>
    <t>AD26</t>
  </si>
  <si>
    <t>PS_DDR_DQ17_504</t>
  </si>
  <si>
    <t>AD25</t>
  </si>
  <si>
    <t>PS_DDR_DQ18_504</t>
  </si>
  <si>
    <t>AD24</t>
  </si>
  <si>
    <t>PS_DDR_DQ19_504</t>
  </si>
  <si>
    <t>AE20</t>
  </si>
  <si>
    <t>PS_DDR_DQ1_504</t>
  </si>
  <si>
    <t>AG26</t>
  </si>
  <si>
    <t>PS_DDR_DQ20_504</t>
  </si>
  <si>
    <t>AH25</t>
  </si>
  <si>
    <t>PS_DDR_DQ21_504</t>
  </si>
  <si>
    <t>AH26</t>
  </si>
  <si>
    <t>PS_DDR_DQ22_504</t>
  </si>
  <si>
    <t>AG25</t>
  </si>
  <si>
    <t>PS_DDR_DQ23_504</t>
  </si>
  <si>
    <t>AH27</t>
  </si>
  <si>
    <t>PS_DDR_DQ24_504</t>
  </si>
  <si>
    <t>AH28</t>
  </si>
  <si>
    <t>PS_DDR_DQ25_504</t>
  </si>
  <si>
    <t>AF28</t>
  </si>
  <si>
    <t>PS_DDR_DQ26_504</t>
  </si>
  <si>
    <t>AG28</t>
  </si>
  <si>
    <t>PS_DDR_DQ27_504</t>
  </si>
  <si>
    <t>AC27</t>
  </si>
  <si>
    <t>PS_DDR_DQ28_504</t>
  </si>
  <si>
    <t>AD27</t>
  </si>
  <si>
    <t>PS_DDR_DQ29_504</t>
  </si>
  <si>
    <t>AD20</t>
  </si>
  <si>
    <t>PS_DDR_DQ2_504</t>
  </si>
  <si>
    <t>AD28</t>
  </si>
  <si>
    <t>PS_DDR_DQ30_504</t>
  </si>
  <si>
    <t>AC28</t>
  </si>
  <si>
    <t>PS_DDR_DQ31_504</t>
  </si>
  <si>
    <t>T22</t>
  </si>
  <si>
    <t>PS_DDR_DQ32_504</t>
  </si>
  <si>
    <t>R22</t>
  </si>
  <si>
    <t>PS_DDR_DQ33_504</t>
  </si>
  <si>
    <t>P22</t>
  </si>
  <si>
    <t>PS_DDR_DQ34_504</t>
  </si>
  <si>
    <t>N22</t>
  </si>
  <si>
    <t>PS_DDR_DQ35_504</t>
  </si>
  <si>
    <t>T23</t>
  </si>
  <si>
    <t>PS_DDR_DQ36_504</t>
  </si>
  <si>
    <t>P24</t>
  </si>
  <si>
    <t>PS_DDR_DQ37_504</t>
  </si>
  <si>
    <t>R24</t>
  </si>
  <si>
    <t>PS_DDR_DQ38_504</t>
  </si>
  <si>
    <t>N24</t>
  </si>
  <si>
    <t>PS_DDR_DQ39_504</t>
  </si>
  <si>
    <t>AF20</t>
  </si>
  <si>
    <t>PS_DDR_DQ3_504</t>
  </si>
  <si>
    <t>H24</t>
  </si>
  <si>
    <t>PS_DDR_DQ40_504</t>
  </si>
  <si>
    <t>J24</t>
  </si>
  <si>
    <t>PS_DDR_DQ41_504</t>
  </si>
  <si>
    <t>M24</t>
  </si>
  <si>
    <t>PS_DDR_DQ42_504</t>
  </si>
  <si>
    <t>K24</t>
  </si>
  <si>
    <t>PS_DDR_DQ43_504</t>
  </si>
  <si>
    <t>J22</t>
  </si>
  <si>
    <t>PS_DDR_DQ44_504</t>
  </si>
  <si>
    <t>H22</t>
  </si>
  <si>
    <t>PS_DDR_DQ45_504</t>
  </si>
  <si>
    <t>K22</t>
  </si>
  <si>
    <t>PS_DDR_DQ46_504</t>
  </si>
  <si>
    <t>L22</t>
  </si>
  <si>
    <t>PS_DDR_DQ47_504</t>
  </si>
  <si>
    <t>M25</t>
  </si>
  <si>
    <t>PS_DDR_DQ48_504</t>
  </si>
  <si>
    <t>M26</t>
  </si>
  <si>
    <t>PS_DDR_DQ49_504</t>
  </si>
  <si>
    <t>AH21</t>
  </si>
  <si>
    <t>PS_DDR_DQ4_504</t>
  </si>
  <si>
    <t>L25</t>
  </si>
  <si>
    <t>PS_DDR_DQ50_504</t>
  </si>
  <si>
    <t>L26</t>
  </si>
  <si>
    <t>PS_DDR_DQ51_504</t>
  </si>
  <si>
    <t>K28</t>
  </si>
  <si>
    <t>PS_DDR_DQ52_504</t>
  </si>
  <si>
    <t>L28</t>
  </si>
  <si>
    <t>PS_DDR_DQ53_504</t>
  </si>
  <si>
    <t>M28</t>
  </si>
  <si>
    <t>PS_DDR_DQ54_504</t>
  </si>
  <si>
    <t>N28</t>
  </si>
  <si>
    <t>PS_DDR_DQ55_504</t>
  </si>
  <si>
    <t>J28</t>
  </si>
  <si>
    <t>PS_DDR_DQ56_504</t>
  </si>
  <si>
    <t>K27</t>
  </si>
  <si>
    <t>PS_DDR_DQ57_504</t>
  </si>
  <si>
    <t>H28</t>
  </si>
  <si>
    <t>PS_DDR_DQ58_504</t>
  </si>
  <si>
    <t>H27</t>
  </si>
  <si>
    <t>PS_DDR_DQ59_504</t>
  </si>
  <si>
    <t>AH20</t>
  </si>
  <si>
    <t>PS_DDR_DQ5_504</t>
  </si>
  <si>
    <t>G26</t>
  </si>
  <si>
    <t>PS_DDR_DQ60_504</t>
  </si>
  <si>
    <t>G25</t>
  </si>
  <si>
    <t>PS_DDR_DQ61_504</t>
  </si>
  <si>
    <t>K25</t>
  </si>
  <si>
    <t>PS_DDR_DQ62_504</t>
  </si>
  <si>
    <t>J25</t>
  </si>
  <si>
    <t>PS_DDR_DQ63_504</t>
  </si>
  <si>
    <t>T28</t>
  </si>
  <si>
    <t>PS_DDR_DQ64_504</t>
  </si>
  <si>
    <t>R28</t>
  </si>
  <si>
    <t>PS_DDR_DQ65_504</t>
  </si>
  <si>
    <t>P28</t>
  </si>
  <si>
    <t>PS_DDR_DQ66_504</t>
  </si>
  <si>
    <t>P27</t>
  </si>
  <si>
    <t>PS_DDR_DQ67_504</t>
  </si>
  <si>
    <t>P26</t>
  </si>
  <si>
    <t>PS_DDR_DQ68_504</t>
  </si>
  <si>
    <t>R25</t>
  </si>
  <si>
    <t>PS_DDR_DQ69_504</t>
  </si>
  <si>
    <t>AH19</t>
  </si>
  <si>
    <t>PS_DDR_DQ6_504</t>
  </si>
  <si>
    <t>P25</t>
  </si>
  <si>
    <t>PS_DDR_DQ70_504</t>
  </si>
  <si>
    <t>T25</t>
  </si>
  <si>
    <t>PS_DDR_DQ71_504</t>
  </si>
  <si>
    <t>AG19</t>
  </si>
  <si>
    <t>PS_DDR_DQ7_504</t>
  </si>
  <si>
    <t>AF22</t>
  </si>
  <si>
    <t>PS_DDR_DQ8_504</t>
  </si>
  <si>
    <t>AH22</t>
  </si>
  <si>
    <t>PS_DDR_DQ9_504</t>
  </si>
  <si>
    <t>AG21</t>
  </si>
  <si>
    <t>PS_DDR_DQS_N0_504</t>
  </si>
  <si>
    <t>AG23</t>
  </si>
  <si>
    <t>PS_DDR_DQS_N1_504</t>
  </si>
  <si>
    <t>AF26</t>
  </si>
  <si>
    <t>PS_DDR_DQS_N2_504</t>
  </si>
  <si>
    <t>AF27</t>
  </si>
  <si>
    <t>PS_DDR_DQS_N3_504</t>
  </si>
  <si>
    <t>M23</t>
  </si>
  <si>
    <t>PS_DDR_DQS_N4_504</t>
  </si>
  <si>
    <t>K23</t>
  </si>
  <si>
    <t>PS_DDR_DQS_N5_504</t>
  </si>
  <si>
    <t>N27</t>
  </si>
  <si>
    <t>PS_DDR_DQS_N6_504</t>
  </si>
  <si>
    <t>J27</t>
  </si>
  <si>
    <t>PS_DDR_DQS_N7_504</t>
  </si>
  <si>
    <t>T27</t>
  </si>
  <si>
    <t>PS_DDR_DQS_N8_504</t>
  </si>
  <si>
    <t>AF21</t>
  </si>
  <si>
    <t>PS_DDR_DQS_P0_504</t>
  </si>
  <si>
    <t>AF23</t>
  </si>
  <si>
    <t>PS_DDR_DQS_P1_504</t>
  </si>
  <si>
    <t>AF25</t>
  </si>
  <si>
    <t>PS_DDR_DQS_P2_504</t>
  </si>
  <si>
    <t>AE27</t>
  </si>
  <si>
    <t>PS_DDR_DQS_P3_504</t>
  </si>
  <si>
    <t>N23</t>
  </si>
  <si>
    <t>PS_DDR_DQS_P4_504</t>
  </si>
  <si>
    <t>L23</t>
  </si>
  <si>
    <t>PS_DDR_DQS_P5_504</t>
  </si>
  <si>
    <t>N26</t>
  </si>
  <si>
    <t>PS_DDR_DQS_P6_504</t>
  </si>
  <si>
    <t>J26</t>
  </si>
  <si>
    <t>PS_DDR_DQS_P7_504</t>
  </si>
  <si>
    <t>R27</t>
  </si>
  <si>
    <t>PS_DDR_DQS_P8_504</t>
  </si>
  <si>
    <t>U28</t>
  </si>
  <si>
    <t>PS_DDR_ODT0_504</t>
  </si>
  <si>
    <t>U26</t>
  </si>
  <si>
    <t>PS_DDR_ODT1_504</t>
  </si>
  <si>
    <t>V24</t>
  </si>
  <si>
    <t>PS_DDR_PARITY_504</t>
  </si>
  <si>
    <t>U23</t>
  </si>
  <si>
    <t>PS_DDR_RAM_RST_N_504</t>
  </si>
  <si>
    <t>U24</t>
  </si>
  <si>
    <t>PS_DDR_ZQ_504</t>
  </si>
  <si>
    <t>AB22</t>
  </si>
  <si>
    <t>VCCO_PSDDR_504</t>
  </si>
  <si>
    <t>AD23</t>
  </si>
  <si>
    <t>AF24</t>
  </si>
  <si>
    <t>P23</t>
  </si>
  <si>
    <t>T24</t>
  </si>
  <si>
    <t>V25</t>
  </si>
  <si>
    <t>Y26</t>
  </si>
  <si>
    <t>T12</t>
  </si>
  <si>
    <t>SYSMONE4_X0Y0</t>
  </si>
  <si>
    <t>VN</t>
  </si>
  <si>
    <t>R13</t>
  </si>
  <si>
    <t>VP</t>
  </si>
  <si>
    <t>A20</t>
  </si>
  <si>
    <t>GND</t>
  </si>
  <si>
    <t>A23</t>
  </si>
  <si>
    <t>PS_MGTRAVTT</t>
  </si>
  <si>
    <t>A24</t>
  </si>
  <si>
    <t>A27</t>
  </si>
  <si>
    <t>A28</t>
  </si>
  <si>
    <t>AA1</t>
  </si>
  <si>
    <t>AA15</t>
  </si>
  <si>
    <t>VCC_PSINTFP</t>
  </si>
  <si>
    <t>AA16</t>
  </si>
  <si>
    <t>AA17</t>
  </si>
  <si>
    <t>AA18</t>
  </si>
  <si>
    <t>AA19</t>
  </si>
  <si>
    <t>AA2</t>
  </si>
  <si>
    <t>AA20</t>
  </si>
  <si>
    <t>VCC_PSINTFP_DDR</t>
  </si>
  <si>
    <t>AA21</t>
  </si>
  <si>
    <t>AA24</t>
  </si>
  <si>
    <t>AA3</t>
  </si>
  <si>
    <t>AA4</t>
  </si>
  <si>
    <t>AA5</t>
  </si>
  <si>
    <t>AA6</t>
  </si>
  <si>
    <t>AA9</t>
  </si>
  <si>
    <t>AB12</t>
  </si>
  <si>
    <t>AB16</t>
  </si>
  <si>
    <t>AB27</t>
  </si>
  <si>
    <t>AC15</t>
  </si>
  <si>
    <t>AC20</t>
  </si>
  <si>
    <t>AC25</t>
  </si>
  <si>
    <t>AD18</t>
  </si>
  <si>
    <t>AD3</t>
  </si>
  <si>
    <t>AE1</t>
  </si>
  <si>
    <t>AE11</t>
  </si>
  <si>
    <t>AE21</t>
  </si>
  <si>
    <t>AE26</t>
  </si>
  <si>
    <t>AE6</t>
  </si>
  <si>
    <t>AF14</t>
  </si>
  <si>
    <t>AF19</t>
  </si>
  <si>
    <t>AF4</t>
  </si>
  <si>
    <t>AF9</t>
  </si>
  <si>
    <t>AG2</t>
  </si>
  <si>
    <t>AG22</t>
  </si>
  <si>
    <t>AG27</t>
  </si>
  <si>
    <t>AH5</t>
  </si>
  <si>
    <t>B17</t>
  </si>
  <si>
    <t>B2</t>
  </si>
  <si>
    <t>B21</t>
  </si>
  <si>
    <t>B22</t>
  </si>
  <si>
    <t>PS_MGTRAVCC</t>
  </si>
  <si>
    <t>B25</t>
  </si>
  <si>
    <t>B26</t>
  </si>
  <si>
    <t>C10</t>
  </si>
  <si>
    <t>C20</t>
  </si>
  <si>
    <t>C23</t>
  </si>
  <si>
    <t>C24</t>
  </si>
  <si>
    <t>C27</t>
  </si>
  <si>
    <t>C28</t>
  </si>
  <si>
    <t>C5</t>
  </si>
  <si>
    <t>D13</t>
  </si>
  <si>
    <t>D21</t>
  </si>
  <si>
    <t>D22</t>
  </si>
  <si>
    <t>D25</t>
  </si>
  <si>
    <t>D26</t>
  </si>
  <si>
    <t>D8</t>
  </si>
  <si>
    <t>E16</t>
  </si>
  <si>
    <t>E20</t>
  </si>
  <si>
    <t>E23</t>
  </si>
  <si>
    <t>E24</t>
  </si>
  <si>
    <t>E27</t>
  </si>
  <si>
    <t>E28</t>
  </si>
  <si>
    <t>F19</t>
  </si>
  <si>
    <t>F21</t>
  </si>
  <si>
    <t>F25</t>
  </si>
  <si>
    <t>F26</t>
  </si>
  <si>
    <t>F4</t>
  </si>
  <si>
    <t>F9</t>
  </si>
  <si>
    <t>G12</t>
  </si>
  <si>
    <t>G2</t>
  </si>
  <si>
    <t>G22</t>
  </si>
  <si>
    <t>G23</t>
  </si>
  <si>
    <t>G24</t>
  </si>
  <si>
    <t>G27</t>
  </si>
  <si>
    <t>G28</t>
  </si>
  <si>
    <t>G7</t>
  </si>
  <si>
    <t>H10</t>
  </si>
  <si>
    <t>H15</t>
  </si>
  <si>
    <t>H25</t>
  </si>
  <si>
    <t>J13</t>
  </si>
  <si>
    <t>J18</t>
  </si>
  <si>
    <t>J23</t>
  </si>
  <si>
    <t>J8</t>
  </si>
  <si>
    <t>K10</t>
  </si>
  <si>
    <t>VCCINT_IO</t>
  </si>
  <si>
    <t>K11</t>
  </si>
  <si>
    <t>K16</t>
  </si>
  <si>
    <t>K21</t>
  </si>
  <si>
    <t>K26</t>
  </si>
  <si>
    <t>K6</t>
  </si>
  <si>
    <t>L10</t>
  </si>
  <si>
    <t>L11</t>
  </si>
  <si>
    <t>VCCBRAM</t>
  </si>
  <si>
    <t>L12</t>
  </si>
  <si>
    <t>L24</t>
  </si>
  <si>
    <t>L9</t>
  </si>
  <si>
    <t>M1</t>
  </si>
  <si>
    <t>M10</t>
  </si>
  <si>
    <t>M11</t>
  </si>
  <si>
    <t>M12</t>
  </si>
  <si>
    <t>M13</t>
  </si>
  <si>
    <t>VCCAUX_IO</t>
  </si>
  <si>
    <t>M14</t>
  </si>
  <si>
    <t>M15</t>
  </si>
  <si>
    <t>M16</t>
  </si>
  <si>
    <t>VCCAUX</t>
  </si>
  <si>
    <t>M2</t>
  </si>
  <si>
    <t>M22</t>
  </si>
  <si>
    <t>M27</t>
  </si>
  <si>
    <t>M3</t>
  </si>
  <si>
    <t>M4</t>
  </si>
  <si>
    <t>M5</t>
  </si>
  <si>
    <t>M7</t>
  </si>
  <si>
    <t>M9</t>
  </si>
  <si>
    <t>N1</t>
  </si>
  <si>
    <t>NC</t>
  </si>
  <si>
    <t>N10</t>
  </si>
  <si>
    <t>N11</t>
  </si>
  <si>
    <t>VCCINT</t>
  </si>
  <si>
    <t>N12</t>
  </si>
  <si>
    <t>N13</t>
  </si>
  <si>
    <t>N14</t>
  </si>
  <si>
    <t>N15</t>
  </si>
  <si>
    <t>N16</t>
  </si>
  <si>
    <t>N2</t>
  </si>
  <si>
    <t>N20</t>
  </si>
  <si>
    <t>N25</t>
  </si>
  <si>
    <t>N3</t>
  </si>
  <si>
    <t>N4</t>
  </si>
  <si>
    <t>N5</t>
  </si>
  <si>
    <t>P1</t>
  </si>
  <si>
    <t>P10</t>
  </si>
  <si>
    <t>P11</t>
  </si>
  <si>
    <t>P14</t>
  </si>
  <si>
    <t>P15</t>
  </si>
  <si>
    <t>P2</t>
  </si>
  <si>
    <t>P3</t>
  </si>
  <si>
    <t>P4</t>
  </si>
  <si>
    <t>P5</t>
  </si>
  <si>
    <t>P8</t>
  </si>
  <si>
    <t>R1</t>
  </si>
  <si>
    <t>R10</t>
  </si>
  <si>
    <t>R11</t>
  </si>
  <si>
    <t>R14</t>
  </si>
  <si>
    <t>R15</t>
  </si>
  <si>
    <t>R2</t>
  </si>
  <si>
    <t>R21</t>
  </si>
  <si>
    <t>R26</t>
  </si>
  <si>
    <t>R3</t>
  </si>
  <si>
    <t>R4</t>
  </si>
  <si>
    <t>R5</t>
  </si>
  <si>
    <t>T1</t>
  </si>
  <si>
    <t>T10</t>
  </si>
  <si>
    <t>T11</t>
  </si>
  <si>
    <t>T14</t>
  </si>
  <si>
    <t>T15</t>
  </si>
  <si>
    <t>T16</t>
  </si>
  <si>
    <t>VCC_PSPLL</t>
  </si>
  <si>
    <t>T17</t>
  </si>
  <si>
    <t>T18</t>
  </si>
  <si>
    <t>T19</t>
  </si>
  <si>
    <t>T2</t>
  </si>
  <si>
    <t>T3</t>
  </si>
  <si>
    <t>T4</t>
  </si>
  <si>
    <t>T5</t>
  </si>
  <si>
    <t>T9</t>
  </si>
  <si>
    <t>U1</t>
  </si>
  <si>
    <t>U10</t>
  </si>
  <si>
    <t>U11</t>
  </si>
  <si>
    <t>U14</t>
  </si>
  <si>
    <t>U15</t>
  </si>
  <si>
    <t>U16</t>
  </si>
  <si>
    <t>VCC_PSDDR_PLL</t>
  </si>
  <si>
    <t>U17</t>
  </si>
  <si>
    <t>U18</t>
  </si>
  <si>
    <t>U19</t>
  </si>
  <si>
    <t>VCC_PSAUX</t>
  </si>
  <si>
    <t>U2</t>
  </si>
  <si>
    <t>U20</t>
  </si>
  <si>
    <t>U21</t>
  </si>
  <si>
    <t>RSVDGND</t>
  </si>
  <si>
    <t>U22</t>
  </si>
  <si>
    <t>U27</t>
  </si>
  <si>
    <t>U3</t>
  </si>
  <si>
    <t>U4</t>
  </si>
  <si>
    <t>U5</t>
  </si>
  <si>
    <t>U6</t>
  </si>
  <si>
    <t>V1</t>
  </si>
  <si>
    <t>V10</t>
  </si>
  <si>
    <t>V11</t>
  </si>
  <si>
    <t>V12</t>
  </si>
  <si>
    <t>V13</t>
  </si>
  <si>
    <t>V14</t>
  </si>
  <si>
    <t>V15</t>
  </si>
  <si>
    <t>V16</t>
  </si>
  <si>
    <t>VCC_PSINTLP</t>
  </si>
  <si>
    <t>V17</t>
  </si>
  <si>
    <t>V18</t>
  </si>
  <si>
    <t>V19</t>
  </si>
  <si>
    <t>V2</t>
  </si>
  <si>
    <t>V20</t>
  </si>
  <si>
    <t>V21</t>
  </si>
  <si>
    <t>V3</t>
  </si>
  <si>
    <t>V4</t>
  </si>
  <si>
    <t>V5</t>
  </si>
  <si>
    <t>V6</t>
  </si>
  <si>
    <t>V7</t>
  </si>
  <si>
    <t>W1</t>
  </si>
  <si>
    <t>W15</t>
  </si>
  <si>
    <t>W16</t>
  </si>
  <si>
    <t>W17</t>
  </si>
  <si>
    <t>W18</t>
  </si>
  <si>
    <t>W19</t>
  </si>
  <si>
    <t>W2</t>
  </si>
  <si>
    <t>W20</t>
  </si>
  <si>
    <t>GND_PSADC</t>
  </si>
  <si>
    <t>W21</t>
  </si>
  <si>
    <t>W23</t>
  </si>
  <si>
    <t>W3</t>
  </si>
  <si>
    <t>W4</t>
  </si>
  <si>
    <t>W5</t>
  </si>
  <si>
    <t>W6</t>
  </si>
  <si>
    <t>Y1</t>
  </si>
  <si>
    <t>Y11</t>
  </si>
  <si>
    <t>Y15</t>
  </si>
  <si>
    <t>Y16</t>
  </si>
  <si>
    <t>Y17</t>
  </si>
  <si>
    <t>Y18</t>
  </si>
  <si>
    <t>VCC_PSBATT</t>
  </si>
  <si>
    <t>Y19</t>
  </si>
  <si>
    <t>Y2</t>
  </si>
  <si>
    <t>Y20</t>
  </si>
  <si>
    <t>VCC_PSADC</t>
  </si>
  <si>
    <t>Y21</t>
  </si>
  <si>
    <t>Y3</t>
  </si>
  <si>
    <t>Y4</t>
  </si>
  <si>
    <t>Y5</t>
  </si>
  <si>
    <t>Y6</t>
  </si>
  <si>
    <t>Y7</t>
  </si>
  <si>
    <t>MGTAVCC_R</t>
  </si>
  <si>
    <t>VCCINT_VCU</t>
  </si>
  <si>
    <t>MGTVCCAUX_R</t>
  </si>
  <si>
    <t>MGTAVTT_R</t>
  </si>
  <si>
    <t>MGTRREF_R</t>
  </si>
  <si>
    <t>MGTAVTTRCAL_R</t>
  </si>
  <si>
    <t>MGTHTXP3_224</t>
  </si>
  <si>
    <t>GTHE4_CHANNEL_X0Y7</t>
  </si>
  <si>
    <t>MGTHTXN3_224</t>
  </si>
  <si>
    <t>MGTHRXP3_224</t>
  </si>
  <si>
    <t>MGTHRXN3_224</t>
  </si>
  <si>
    <t>MGTHTXP2_224</t>
  </si>
  <si>
    <t>GTHE4_CHANNEL_X0Y6</t>
  </si>
  <si>
    <t>MGTHTXN2_224</t>
  </si>
  <si>
    <t>MGTHRXP2_224</t>
  </si>
  <si>
    <t>MGTHRXN2_224</t>
  </si>
  <si>
    <t>MGTREFCLK1P_224</t>
  </si>
  <si>
    <t>GTHE4_COMMON_X0Y1</t>
  </si>
  <si>
    <t>MGTREFCLK1N_224</t>
  </si>
  <si>
    <t>MGTHTXP1_224</t>
  </si>
  <si>
    <t>GTHE4_CHANNEL_X0Y5</t>
  </si>
  <si>
    <t>MGTHTXN1_224</t>
  </si>
  <si>
    <t>MGTHRXP1_224</t>
  </si>
  <si>
    <t>MGTHRXN1_224</t>
  </si>
  <si>
    <t>MGTREFCLK0P_224</t>
  </si>
  <si>
    <t>MGTREFCLK0N_224</t>
  </si>
  <si>
    <t>MGTHTXP0_224</t>
  </si>
  <si>
    <t>GTHE4_CHANNEL_X0Y4</t>
  </si>
  <si>
    <t>MGTHTXN0_224</t>
  </si>
  <si>
    <t>MGTHRXP0_224</t>
  </si>
  <si>
    <t>MGTHRXN0_224</t>
  </si>
  <si>
    <t>IOB_X1Y205</t>
  </si>
  <si>
    <t>IOB_X1Y206</t>
  </si>
  <si>
    <t>IOB_X1Y203</t>
  </si>
  <si>
    <t>IOB_X1Y204</t>
  </si>
  <si>
    <t>IOB_X1Y201</t>
  </si>
  <si>
    <t>IOB_X1Y202</t>
  </si>
  <si>
    <t>IOB_X1Y199</t>
  </si>
  <si>
    <t>IOB_X1Y200</t>
  </si>
  <si>
    <t>IOB_X1Y197</t>
  </si>
  <si>
    <t>IOB_X1Y198</t>
  </si>
  <si>
    <t>IOB_X1Y195</t>
  </si>
  <si>
    <t>IOB_X1Y196</t>
  </si>
  <si>
    <t>IOB_X1Y192</t>
  </si>
  <si>
    <t>IOB_X1Y193</t>
  </si>
  <si>
    <t>IOB_X1Y190</t>
  </si>
  <si>
    <t>IOB_X1Y191</t>
  </si>
  <si>
    <t>IOB_X1Y188</t>
  </si>
  <si>
    <t>IOB_X1Y189</t>
  </si>
  <si>
    <t>IOB_X1Y186</t>
  </si>
  <si>
    <t>IOB_X1Y187</t>
  </si>
  <si>
    <t>IOB_X1Y184</t>
  </si>
  <si>
    <t>IOB_X1Y185</t>
  </si>
  <si>
    <t>IOB_X1Y182</t>
  </si>
  <si>
    <t>IOB_X1Y183</t>
  </si>
  <si>
    <t>IOB_X1Y179</t>
  </si>
  <si>
    <t>IOB_X1Y180</t>
  </si>
  <si>
    <t>IOB_X1Y177</t>
  </si>
  <si>
    <t>IOB_X1Y178</t>
  </si>
  <si>
    <t>IOB_X1Y175</t>
  </si>
  <si>
    <t>IOB_X1Y176</t>
  </si>
  <si>
    <t>IOB_X1Y173</t>
  </si>
  <si>
    <t>IOB_X1Y174</t>
  </si>
  <si>
    <t>IOB_X1Y171</t>
  </si>
  <si>
    <t>IOB_X1Y172</t>
  </si>
  <si>
    <t>IOB_X1Y169</t>
  </si>
  <si>
    <t>IOB_X1Y170</t>
  </si>
  <si>
    <t>IOB_X1Y166</t>
  </si>
  <si>
    <t>IOB_X1Y167</t>
  </si>
  <si>
    <t>IOB_X1Y164</t>
  </si>
  <si>
    <t>IOB_X1Y165</t>
  </si>
  <si>
    <t>IOB_X1Y162</t>
  </si>
  <si>
    <t>IOB_X1Y163</t>
  </si>
  <si>
    <t>IOB_X1Y160</t>
  </si>
  <si>
    <t>IOB_X1Y161</t>
  </si>
  <si>
    <t>IOB_X1Y158</t>
  </si>
  <si>
    <t>IOB_X1Y159</t>
  </si>
  <si>
    <t>IOB_X1Y156</t>
  </si>
  <si>
    <t>IOB_X1Y157</t>
  </si>
  <si>
    <t>IOB_X1Y207</t>
  </si>
  <si>
    <t>IOB_X1Y194</t>
  </si>
  <si>
    <t>IOB_X1Y181</t>
  </si>
  <si>
    <t>IOB_X1Y168</t>
  </si>
  <si>
    <t>IOB_X1Y153</t>
  </si>
  <si>
    <t>IOB_X1Y154</t>
  </si>
  <si>
    <t>IOB_X1Y151</t>
  </si>
  <si>
    <t>IOB_X1Y152</t>
  </si>
  <si>
    <t>IOB_X1Y149</t>
  </si>
  <si>
    <t>IOB_X1Y150</t>
  </si>
  <si>
    <t>IOB_X1Y147</t>
  </si>
  <si>
    <t>IOB_X1Y148</t>
  </si>
  <si>
    <t>IOB_X1Y145</t>
  </si>
  <si>
    <t>IOB_X1Y146</t>
  </si>
  <si>
    <t>IOB_X1Y143</t>
  </si>
  <si>
    <t>IOB_X1Y144</t>
  </si>
  <si>
    <t>IOB_X1Y140</t>
  </si>
  <si>
    <t>IOB_X1Y141</t>
  </si>
  <si>
    <t>IOB_X1Y138</t>
  </si>
  <si>
    <t>IOB_X1Y139</t>
  </si>
  <si>
    <t>IOB_X1Y136</t>
  </si>
  <si>
    <t>IOB_X1Y137</t>
  </si>
  <si>
    <t>IOB_X1Y134</t>
  </si>
  <si>
    <t>IOB_X1Y135</t>
  </si>
  <si>
    <t>IOB_X1Y132</t>
  </si>
  <si>
    <t>IOB_X1Y133</t>
  </si>
  <si>
    <t>IOB_X1Y130</t>
  </si>
  <si>
    <t>IOB_X1Y131</t>
  </si>
  <si>
    <t>IOB_X1Y127</t>
  </si>
  <si>
    <t>IOB_X1Y128</t>
  </si>
  <si>
    <t>IOB_X1Y125</t>
  </si>
  <si>
    <t>IOB_X1Y126</t>
  </si>
  <si>
    <t>IOB_X1Y123</t>
  </si>
  <si>
    <t>IOB_X1Y124</t>
  </si>
  <si>
    <t>IOB_X1Y121</t>
  </si>
  <si>
    <t>IOB_X1Y122</t>
  </si>
  <si>
    <t>IOB_X1Y119</t>
  </si>
  <si>
    <t>IOB_X1Y120</t>
  </si>
  <si>
    <t>IOB_X1Y117</t>
  </si>
  <si>
    <t>IOB_X1Y118</t>
  </si>
  <si>
    <t>IOB_X1Y114</t>
  </si>
  <si>
    <t>IOB_X1Y115</t>
  </si>
  <si>
    <t>IOB_X1Y112</t>
  </si>
  <si>
    <t>IOB_X1Y113</t>
  </si>
  <si>
    <t>IOB_X1Y110</t>
  </si>
  <si>
    <t>IOB_X1Y111</t>
  </si>
  <si>
    <t>IOB_X1Y108</t>
  </si>
  <si>
    <t>IOB_X1Y109</t>
  </si>
  <si>
    <t>IOB_X1Y106</t>
  </si>
  <si>
    <t>IOB_X1Y107</t>
  </si>
  <si>
    <t>IOB_X1Y104</t>
  </si>
  <si>
    <t>IOB_X1Y105</t>
  </si>
  <si>
    <t>IOB_X1Y155</t>
  </si>
  <si>
    <t>IOB_X1Y142</t>
  </si>
  <si>
    <t>IOB_X1Y129</t>
  </si>
  <si>
    <t>IOB_X1Y116</t>
  </si>
  <si>
    <t>IOB_X1Y101</t>
  </si>
  <si>
    <t>IOB_X1Y102</t>
  </si>
  <si>
    <t>IOB_X1Y99</t>
  </si>
  <si>
    <t>IOB_X1Y100</t>
  </si>
  <si>
    <t>IOB_X1Y97</t>
  </si>
  <si>
    <t>IOB_X1Y98</t>
  </si>
  <si>
    <t>IOB_X1Y95</t>
  </si>
  <si>
    <t>IOB_X1Y96</t>
  </si>
  <si>
    <t>IOB_X1Y93</t>
  </si>
  <si>
    <t>IOB_X1Y94</t>
  </si>
  <si>
    <t>IOB_X1Y91</t>
  </si>
  <si>
    <t>IOB_X1Y92</t>
  </si>
  <si>
    <t>IOB_X1Y88</t>
  </si>
  <si>
    <t>IOB_X1Y89</t>
  </si>
  <si>
    <t>IOB_X1Y86</t>
  </si>
  <si>
    <t>IOB_X1Y87</t>
  </si>
  <si>
    <t>IOB_X1Y84</t>
  </si>
  <si>
    <t>IOB_X1Y85</t>
  </si>
  <si>
    <t>IOB_X1Y82</t>
  </si>
  <si>
    <t>IOB_X1Y83</t>
  </si>
  <si>
    <t>IOB_X1Y80</t>
  </si>
  <si>
    <t>IOB_X1Y81</t>
  </si>
  <si>
    <t>IOB_X1Y78</t>
  </si>
  <si>
    <t>IOB_X1Y79</t>
  </si>
  <si>
    <t>IOB_X1Y75</t>
  </si>
  <si>
    <t>IOB_X1Y76</t>
  </si>
  <si>
    <t>IOB_X1Y73</t>
  </si>
  <si>
    <t>IOB_X1Y74</t>
  </si>
  <si>
    <t>IOB_X1Y71</t>
  </si>
  <si>
    <t>IOB_X1Y72</t>
  </si>
  <si>
    <t>IOB_X1Y69</t>
  </si>
  <si>
    <t>IOB_X1Y70</t>
  </si>
  <si>
    <t>IOB_X1Y67</t>
  </si>
  <si>
    <t>IOB_X1Y68</t>
  </si>
  <si>
    <t>IOB_X1Y65</t>
  </si>
  <si>
    <t>IOB_X1Y66</t>
  </si>
  <si>
    <t>IOB_X1Y62</t>
  </si>
  <si>
    <t>IOB_X1Y63</t>
  </si>
  <si>
    <t>IOB_X1Y60</t>
  </si>
  <si>
    <t>IOB_X1Y61</t>
  </si>
  <si>
    <t>IOB_X1Y58</t>
  </si>
  <si>
    <t>IOB_X1Y59</t>
  </si>
  <si>
    <t>IOB_X1Y56</t>
  </si>
  <si>
    <t>IOB_X1Y57</t>
  </si>
  <si>
    <t>IOB_X1Y54</t>
  </si>
  <si>
    <t>IOB_X1Y55</t>
  </si>
  <si>
    <t>IOB_X1Y52</t>
  </si>
  <si>
    <t>IOB_X1Y53</t>
  </si>
  <si>
    <t>IOB_X1Y103</t>
  </si>
  <si>
    <t>IOB_X1Y90</t>
  </si>
  <si>
    <t>IOB_X1Y77</t>
  </si>
  <si>
    <t>IOB_X1Y64</t>
  </si>
  <si>
    <t>VCCO_46</t>
  </si>
  <si>
    <t>IO_L12P_AD0P_46</t>
  </si>
  <si>
    <t>IOB_X0Y192</t>
  </si>
  <si>
    <t>IO_L12N_AD0N_46</t>
  </si>
  <si>
    <t>IOB_X0Y193</t>
  </si>
  <si>
    <t>IO_L11P_AD1P_46</t>
  </si>
  <si>
    <t>IOB_X0Y190</t>
  </si>
  <si>
    <t>IO_L11N_AD1N_46</t>
  </si>
  <si>
    <t>IOB_X0Y191</t>
  </si>
  <si>
    <t>IO_L10P_AD2P_46</t>
  </si>
  <si>
    <t>IOB_X0Y188</t>
  </si>
  <si>
    <t>IO_L10N_AD2N_46</t>
  </si>
  <si>
    <t>IOB_X0Y189</t>
  </si>
  <si>
    <t>IO_L9P_AD3P_46</t>
  </si>
  <si>
    <t>IOB_X0Y186</t>
  </si>
  <si>
    <t>IO_L9N_AD3N_46</t>
  </si>
  <si>
    <t>IOB_X0Y187</t>
  </si>
  <si>
    <t>IO_L8P_HDGC_AD4P_46</t>
  </si>
  <si>
    <t>IOB_X0Y184</t>
  </si>
  <si>
    <t>IO_L8N_HDGC_AD4N_46</t>
  </si>
  <si>
    <t>IOB_X0Y185</t>
  </si>
  <si>
    <t>IO_L7P_HDGC_AD5P_46</t>
  </si>
  <si>
    <t>IOB_X0Y182</t>
  </si>
  <si>
    <t>IO_L7N_HDGC_AD5N_46</t>
  </si>
  <si>
    <t>IOB_X0Y183</t>
  </si>
  <si>
    <t>IO_L6P_HDGC_AD6P_46</t>
  </si>
  <si>
    <t>IOB_X0Y166</t>
  </si>
  <si>
    <t>IO_L6N_HDGC_AD6N_46</t>
  </si>
  <si>
    <t>IOB_X0Y167</t>
  </si>
  <si>
    <t>IO_L5P_HDGC_AD7P_46</t>
  </si>
  <si>
    <t>IOB_X0Y164</t>
  </si>
  <si>
    <t>IO_L5N_HDGC_AD7N_46</t>
  </si>
  <si>
    <t>IOB_X0Y165</t>
  </si>
  <si>
    <t>IO_L4P_AD8P_46</t>
  </si>
  <si>
    <t>IOB_X0Y162</t>
  </si>
  <si>
    <t>IO_L4N_AD8N_46</t>
  </si>
  <si>
    <t>IOB_X0Y163</t>
  </si>
  <si>
    <t>IO_L3P_AD9P_46</t>
  </si>
  <si>
    <t>IOB_X0Y160</t>
  </si>
  <si>
    <t>IO_L3N_AD9N_46</t>
  </si>
  <si>
    <t>IOB_X0Y161</t>
  </si>
  <si>
    <t>IO_L2P_AD10P_46</t>
  </si>
  <si>
    <t>IOB_X0Y158</t>
  </si>
  <si>
    <t>IO_L2N_AD10N_46</t>
  </si>
  <si>
    <t>IOB_X0Y159</t>
  </si>
  <si>
    <t>IO_L1P_AD11P_46</t>
  </si>
  <si>
    <t>IOB_X0Y156</t>
  </si>
  <si>
    <t>IO_L1N_AD11N_46</t>
  </si>
  <si>
    <t>IOB_X0Y157</t>
  </si>
  <si>
    <t>VCCO_45</t>
  </si>
  <si>
    <t>IO_L12P_AD8P_45</t>
  </si>
  <si>
    <t>IO_L12N_AD8N_45</t>
  </si>
  <si>
    <t>IO_L11P_AD9P_45</t>
  </si>
  <si>
    <t>IO_L11N_AD9N_45</t>
  </si>
  <si>
    <t>IO_L10P_AD10P_45</t>
  </si>
  <si>
    <t>IO_L10N_AD10N_45</t>
  </si>
  <si>
    <t>IO_L9P_AD11P_45</t>
  </si>
  <si>
    <t>IO_L9N_AD11N_45</t>
  </si>
  <si>
    <t>IO_L8P_HDGC_45</t>
  </si>
  <si>
    <t>IO_L8N_HDGC_45</t>
  </si>
  <si>
    <t>IO_L7P_HDGC_45</t>
  </si>
  <si>
    <t>IO_L7N_HDGC_45</t>
  </si>
  <si>
    <t>IO_L6P_HDGC_45</t>
  </si>
  <si>
    <t>IO_L6N_HDGC_45</t>
  </si>
  <si>
    <t>IO_L5P_HDGC_45</t>
  </si>
  <si>
    <t>IO_L5N_HDGC_45</t>
  </si>
  <si>
    <t>IO_L4P_AD12P_45</t>
  </si>
  <si>
    <t>IO_L4N_AD12N_45</t>
  </si>
  <si>
    <t>IO_L3P_AD13P_45</t>
  </si>
  <si>
    <t>IO_L3N_AD13N_45</t>
  </si>
  <si>
    <t>IO_L2P_AD14P_45</t>
  </si>
  <si>
    <t>IO_L2N_AD14N_45</t>
  </si>
  <si>
    <t>IO_L1P_AD15P_45</t>
  </si>
  <si>
    <t>IO_L1N_AD15N_45</t>
  </si>
  <si>
    <t>IO_L12P_AD8P_44</t>
  </si>
  <si>
    <t>IO_L12N_AD8N_44</t>
  </si>
  <si>
    <t>IO_L11P_AD9P_44</t>
  </si>
  <si>
    <t>IO_L11N_AD9N_44</t>
  </si>
  <si>
    <t>IO_L10P_AD10P_44</t>
  </si>
  <si>
    <t>IO_L10N_AD10N_44</t>
  </si>
  <si>
    <t>IO_L9P_AD11P_44</t>
  </si>
  <si>
    <t>IO_L9N_AD11N_44</t>
  </si>
  <si>
    <t>IO_L8P_HDGC_44</t>
  </si>
  <si>
    <t>IO_L8N_HDGC_44</t>
  </si>
  <si>
    <t>IO_L7P_HDGC_44</t>
  </si>
  <si>
    <t>IO_L7N_HDGC_44</t>
  </si>
  <si>
    <t>IO_L6P_HDGC_44</t>
  </si>
  <si>
    <t>IO_L6N_HDGC_44</t>
  </si>
  <si>
    <t>IO_L5P_HDGC_44</t>
  </si>
  <si>
    <t>IO_L5N_HDGC_44</t>
  </si>
  <si>
    <t>IO_L4P_AD12P_44</t>
  </si>
  <si>
    <t>IO_L4N_AD12N_44</t>
  </si>
  <si>
    <t>IO_L3P_AD13P_44</t>
  </si>
  <si>
    <t>IO_L3N_AD13N_44</t>
  </si>
  <si>
    <t>IO_L2P_AD14P_44</t>
  </si>
  <si>
    <t>IO_L2N_AD14N_44</t>
  </si>
  <si>
    <t>IO_L1P_AD15P_44</t>
  </si>
  <si>
    <t>IO_L1N_AD15N_44</t>
  </si>
  <si>
    <t>VCCO_43</t>
  </si>
  <si>
    <t>IO_L12P_AD0P_43</t>
  </si>
  <si>
    <t>IO_L12N_AD0N_43</t>
  </si>
  <si>
    <t>IO_L11P_AD1P_43</t>
  </si>
  <si>
    <t>IO_L11N_AD1N_43</t>
  </si>
  <si>
    <t>IO_L10P_AD2P_43</t>
  </si>
  <si>
    <t>IO_L10N_AD2N_43</t>
  </si>
  <si>
    <t>IO_L9P_AD3P_43</t>
  </si>
  <si>
    <t>IO_L9N_AD3N_43</t>
  </si>
  <si>
    <t>IO_L8P_HDGC_AD4P_43</t>
  </si>
  <si>
    <t>IO_L8N_HDGC_AD4N_43</t>
  </si>
  <si>
    <t>IO_L7P_HDGC_AD5P_43</t>
  </si>
  <si>
    <t>IO_L7N_HDGC_AD5N_43</t>
  </si>
  <si>
    <t>IO_L6P_HDGC_AD6P_43</t>
  </si>
  <si>
    <t>IO_L6N_HDGC_AD6N_43</t>
  </si>
  <si>
    <t>IO_L5P_HDGC_AD7P_43</t>
  </si>
  <si>
    <t>IO_L5N_HDGC_AD7N_43</t>
  </si>
  <si>
    <t>IO_L4P_AD8P_43</t>
  </si>
  <si>
    <t>IO_L4N_AD8N_43</t>
  </si>
  <si>
    <t>IO_L3P_AD9P_43</t>
  </si>
  <si>
    <t>IO_L3N_AD9N_43</t>
  </si>
  <si>
    <t>IO_L2P_AD10P_43</t>
  </si>
  <si>
    <t>IO_L2N_AD10N_43</t>
  </si>
  <si>
    <t>IO_L1P_AD11P_43</t>
  </si>
  <si>
    <t>IO_L1N_AD11N_43</t>
  </si>
  <si>
    <t>#Package Pin Delay Version: PRODUCTION 1.0 4/14/2017</t>
  </si>
  <si>
    <t>#Package Version: PRODUCTION 1.2 10/30/2017</t>
  </si>
  <si>
    <t>#Generated by: ROGyorgE   on: Tue Oct 23 11:12:56 2018</t>
  </si>
  <si>
    <t>#Top: ios   Floorplan: io_1   Part: xczu5ev-sfvc784-1-e</t>
  </si>
  <si>
    <t/>
  </si>
  <si>
    <t>xczu5ev-sfvc784-1-e.IO Bank</t>
  </si>
  <si>
    <t>xczu5ev-sfvc784-1-e.Pin Number</t>
  </si>
  <si>
    <t>xczu5ev-sfvc784-1-e.Site</t>
  </si>
  <si>
    <t>xczu5ev-sfvc784-1-e.Site Type</t>
  </si>
  <si>
    <t>xczu5ev-sfvc784-1-e.Min Trace Delay (ps)</t>
  </si>
  <si>
    <t>xczu5ev-sfvc784-1-e.Max Trace Delay (ps)</t>
  </si>
  <si>
    <t>Average 2CG (ps)</t>
  </si>
  <si>
    <t>Average 5EV (ps)</t>
  </si>
  <si>
    <t>DDR lane 7</t>
  </si>
  <si>
    <t>DDR lane 1</t>
  </si>
  <si>
    <t>DDR lane 8</t>
  </si>
  <si>
    <t>DDR lane 4</t>
  </si>
  <si>
    <t>DDR lane 3</t>
  </si>
  <si>
    <t>DDR lane 6</t>
  </si>
  <si>
    <t>DDR lane 2</t>
  </si>
  <si>
    <t>DDR lane 0</t>
  </si>
  <si>
    <t>Interface name</t>
  </si>
  <si>
    <t>DDR CTL</t>
  </si>
  <si>
    <t>DDR lane 5</t>
  </si>
  <si>
    <t>DP Lanes</t>
  </si>
  <si>
    <t>SATA Lanes</t>
  </si>
  <si>
    <t>USB3 Lanes</t>
  </si>
  <si>
    <t>QSPI</t>
  </si>
  <si>
    <t>SDIO</t>
  </si>
  <si>
    <t>USB2</t>
  </si>
  <si>
    <t>USB2H</t>
  </si>
  <si>
    <t>JTAG</t>
  </si>
  <si>
    <t>ETH 1G TX</t>
  </si>
  <si>
    <t>ETH 1G RX</t>
  </si>
  <si>
    <t>Interface.Interface name</t>
  </si>
  <si>
    <t>SFP Lanes</t>
  </si>
  <si>
    <t>HDMI TX Lanes</t>
  </si>
  <si>
    <t>HDMI RX Lanes</t>
  </si>
  <si>
    <t>MIPI A</t>
  </si>
  <si>
    <t>MIPI B</t>
  </si>
  <si>
    <t>DDR CTL_CLK</t>
  </si>
  <si>
    <t>DDR lane 0_CLK</t>
  </si>
  <si>
    <t>MIPI A_CLK</t>
  </si>
  <si>
    <t>MIPI B_CLK</t>
  </si>
  <si>
    <t>ETH 1G TX_CLK</t>
  </si>
  <si>
    <t>ETH 1G RX_CLK</t>
  </si>
  <si>
    <t>SDIO_CLK</t>
  </si>
  <si>
    <t>USB2_CLK</t>
  </si>
  <si>
    <t>USB2H_CLK</t>
  </si>
  <si>
    <t>JTAG_CLK</t>
  </si>
  <si>
    <t>DDR lane 1_CLK</t>
  </si>
  <si>
    <t>DDR lane 2_CLK</t>
  </si>
  <si>
    <t>DDR lane 3_CLK</t>
  </si>
  <si>
    <t>DDR lane 4_CLK</t>
  </si>
  <si>
    <t>DDR lane 5_CLK</t>
  </si>
  <si>
    <t>DDR lane 6_CLK</t>
  </si>
  <si>
    <t>DDR lane 7_CLK</t>
  </si>
  <si>
    <t>DDR lane 8_CLK</t>
  </si>
  <si>
    <t>QSPI_CLK</t>
  </si>
  <si>
    <t>FMC LA00_CLK</t>
  </si>
  <si>
    <t>FMC LA00</t>
  </si>
  <si>
    <t>FMC LA17_CLK</t>
  </si>
  <si>
    <t>FMC LA17</t>
  </si>
  <si>
    <t>SYZYGY</t>
  </si>
  <si>
    <t>SYZYGY_CLK</t>
  </si>
  <si>
    <t>Interface.Tolerance in ps +- wrt CLK</t>
  </si>
  <si>
    <t>5EV Adjustment</t>
  </si>
  <si>
    <t>Deviation 5EV</t>
  </si>
  <si>
    <t>Adj. Deviation 2CG</t>
  </si>
  <si>
    <t>Adj. Deviation 5EV</t>
  </si>
  <si>
    <t>Average</t>
  </si>
  <si>
    <t>I/F deviation 5EV</t>
  </si>
  <si>
    <t>Adj. I/F deviation 2CG</t>
  </si>
  <si>
    <t>Adj. I/F Deviation 5EV</t>
  </si>
  <si>
    <t>IOB_X1Y62.5</t>
  </si>
  <si>
    <t>Adj. Average (ps)</t>
  </si>
  <si>
    <t>Pin/Pkg length (mm)</t>
  </si>
  <si>
    <t>SPI1_CLK</t>
  </si>
  <si>
    <t>SPI1</t>
  </si>
  <si>
    <t>This spreadsheet merges pin package delay data from two FPGAs, interface definitions and skew tolerances. It averages pin packages delays between the two dies. Where the error in the 5EV die is so great that it pushes an interface out of skew tolerance, it adjusts the pin package delay towards the 5EV part until the interface tolerances are met. This will make the 2CG part worse, but allows for derating only the 2CG variant, keeping 5EV at the maximum data rate.</t>
  </si>
  <si>
    <t>Inputs are the first three sheets: 2CG, 5EV, and Interface</t>
  </si>
  <si>
    <t>The output is shown in the sheet "combined" which is a Power Query table. The table can be refreshed by right-click and "Refresh". Changes in the input sheets are only seen by "Refresh" once the file is saved.</t>
  </si>
  <si>
    <t>The column Pin/Pkg length (mm) should be entered into the CAD tool, which is the average package delay adjusted to meet tolerances with the 5EV part.</t>
  </si>
  <si>
    <t>DDR4_DQ69_ECC5</t>
  </si>
  <si>
    <t>DDR4_DQS7_N</t>
  </si>
  <si>
    <t>DDR4_CK1_N</t>
  </si>
  <si>
    <t>DDR4_CS1N</t>
  </si>
  <si>
    <t>DDR4_ADDR10</t>
  </si>
  <si>
    <t>DDR4_CK0_P</t>
  </si>
  <si>
    <t>DDR4_CK0_N</t>
  </si>
  <si>
    <t>DDR4_ODT1</t>
  </si>
  <si>
    <t>Difference designed vs. reported</t>
  </si>
  <si>
    <t>Net delay [ps]</t>
  </si>
  <si>
    <t>5EV delay [ps]</t>
  </si>
  <si>
    <t>FPGA pin</t>
  </si>
  <si>
    <t>Delay reported [ps]</t>
  </si>
  <si>
    <t>Net</t>
  </si>
  <si>
    <t>DQ69</t>
  </si>
  <si>
    <t>DQS8_N</t>
  </si>
  <si>
    <t>ps/mm</t>
  </si>
  <si>
    <t>mm</t>
  </si>
  <si>
    <t>cm</t>
  </si>
  <si>
    <t>ps</t>
  </si>
  <si>
    <t>Relative delay [ps]</t>
  </si>
  <si>
    <t>DDR4_CK1_P</t>
  </si>
  <si>
    <t>Signal length [mm]</t>
  </si>
  <si>
    <t>Pin/pkg length [mm]</t>
  </si>
  <si>
    <t>I/F tolerance</t>
  </si>
  <si>
    <t>DDR4_DQS8_P</t>
  </si>
  <si>
    <t>DDR4_ADDR2</t>
  </si>
  <si>
    <t>DDR4_DQS4_P</t>
  </si>
  <si>
    <t>DDR4_DM4</t>
  </si>
  <si>
    <t>QSPI_LPBK</t>
  </si>
  <si>
    <t>Inter-lane tolerance in ps +- wrt CLK</t>
  </si>
  <si>
    <t>Intra-lane P/N in ps</t>
  </si>
  <si>
    <t>SFP/FMC Lanes</t>
  </si>
  <si>
    <t>Inter-lane [mm]</t>
  </si>
  <si>
    <t>Intra-lane [mm]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</si>
</sst>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B050"/>
      <name val="Calibri"/>
      <family val="2"/>
      <scheme val="minor"/>
    </font>
    <font>
      <sz val="11"/>
      <color rgb="FF7030A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NumberFormat="1"/>
    <xf numFmtId="164" fontId="0" fillId="0" borderId="0" xfId="0" applyNumberFormat="1"/>
    <xf numFmtId="0" fontId="14" fillId="0" borderId="0" xfId="0" applyFont="1"/>
    <xf numFmtId="164" fontId="14" fillId="0" borderId="0" xfId="0" applyNumberFormat="1" applyFont="1"/>
    <xf numFmtId="2" fontId="0" fillId="0" borderId="0" xfId="0" applyNumberFormat="1"/>
    <xf numFmtId="0" fontId="0" fillId="0" borderId="0" xfId="0" applyAlignment="1">
      <alignment wrapText="1"/>
    </xf>
    <xf numFmtId="0" fontId="18" fillId="0" borderId="0" xfId="0" applyFont="1"/>
    <xf numFmtId="2" fontId="18" fillId="0" borderId="0" xfId="0" applyNumberFormat="1" applyFont="1"/>
    <xf numFmtId="0" fontId="19" fillId="0" borderId="0" xfId="0" applyFont="1"/>
    <xf numFmtId="2" fontId="19"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64" formatCode="0.000"/>
    </dxf>
    <dxf>
      <numFmt numFmtId="164" formatCode="0.000"/>
    </dxf>
    <dxf>
      <numFmt numFmtId="164" formatCode="0.000"/>
    </dxf>
    <dxf>
      <numFmt numFmtId="164" formatCode="0.000"/>
    </dxf>
    <dxf>
      <font>
        <b val="0"/>
        <i val="0"/>
        <strike val="0"/>
        <condense val="0"/>
        <extend val="0"/>
        <outline val="0"/>
        <shadow val="0"/>
        <u val="none"/>
        <vertAlign val="baseline"/>
        <sz val="11"/>
        <color rgb="FFFF0000"/>
        <name val="Calibri"/>
        <family val="2"/>
        <scheme val="minor"/>
      </font>
      <numFmt numFmtId="164" formatCode="0.000"/>
    </dxf>
    <dxf>
      <font>
        <strike val="0"/>
        <outline val="0"/>
        <shadow val="0"/>
        <u val="none"/>
        <vertAlign val="baseline"/>
        <sz val="11"/>
        <color rgb="FFFF0000"/>
        <name val="Calibri"/>
        <family val="2"/>
        <scheme val="minor"/>
      </font>
      <numFmt numFmtId="164" formatCode="0.000"/>
    </dxf>
    <dxf>
      <numFmt numFmtId="164" formatCode="0.000"/>
    </dxf>
    <dxf>
      <numFmt numFmtId="164" formatCode="0.000"/>
    </dxf>
    <dxf>
      <numFmt numFmtId="164" formatCode="0.000"/>
    </dxf>
    <dxf>
      <numFmt numFmtId="0" formatCode="General"/>
    </dxf>
    <dxf>
      <numFmt numFmtId="0" formatCode="General"/>
    </dxf>
    <dxf>
      <numFmt numFmtId="0" formatCode="General"/>
    </dxf>
    <dxf>
      <numFmt numFmtId="2" formatCode="0.00"/>
    </dxf>
    <dxf>
      <numFmt numFmtId="0" formatCode="General"/>
    </dxf>
    <dxf>
      <numFmt numFmtId="0" formatCode="General"/>
    </dxf>
    <dxf>
      <numFmt numFmtId="0" formatCode="General"/>
    </dxf>
    <dxf>
      <numFmt numFmtId="0" formatCode="General"/>
    </dxf>
    <dxf>
      <numFmt numFmtId="0" formatCode="General"/>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oneCellAnchor>
    <xdr:from>
      <xdr:col>0</xdr:col>
      <xdr:colOff>69818</xdr:colOff>
      <xdr:row>6</xdr:row>
      <xdr:rowOff>51276</xdr:rowOff>
    </xdr:from>
    <xdr:ext cx="7300588" cy="4311693"/>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EF92BDBC-0BE2-4BB1-B32B-7801A3B65764}"/>
                </a:ext>
              </a:extLst>
            </xdr:cNvPr>
            <xdr:cNvSpPr txBox="1"/>
          </xdr:nvSpPr>
          <xdr:spPr>
            <a:xfrm>
              <a:off x="69818" y="1765776"/>
              <a:ext cx="7300588" cy="4311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libri" panose="020F0502020204030204" pitchFamily="34" charset="0"/>
                  <a:ea typeface="Cambria Math" panose="02040503050406030204" pitchFamily="18" charset="0"/>
                  <a:cs typeface="Calibri" panose="020F0502020204030204" pitchFamily="34" charset="0"/>
                </a:rPr>
                <a:t>The error</a:t>
              </a:r>
              <a:r>
                <a:rPr lang="en-US" sz="1100" i="0" baseline="0">
                  <a:latin typeface="Calibri" panose="020F0502020204030204" pitchFamily="34" charset="0"/>
                  <a:ea typeface="Cambria Math" panose="02040503050406030204" pitchFamily="18" charset="0"/>
                  <a:cs typeface="Calibri" panose="020F0502020204030204" pitchFamily="34" charset="0"/>
                </a:rPr>
                <a:t> due to averaging between the two dies:</a:t>
              </a:r>
              <a:endParaRPr lang="en-US" sz="1100" i="0">
                <a:latin typeface="Calibri" panose="020F0502020204030204" pitchFamily="34" charset="0"/>
                <a:ea typeface="Cambria Math" panose="02040503050406030204" pitchFamily="18" charset="0"/>
                <a:cs typeface="Calibri" panose="020F0502020204030204" pitchFamily="34" charset="0"/>
              </a:endParaRPr>
            </a:p>
            <a:p>
              <a:pPr/>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𝜀</m:t>
                    </m:r>
                    <m:r>
                      <a:rPr lang="en-US" sz="1100" b="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𝐴𝑣𝑒𝑟𝑎𝑔𝑒</m:t>
                    </m:r>
                    <m:r>
                      <a:rPr lang="en-US" sz="1100" b="0" i="1">
                        <a:latin typeface="Cambria Math" panose="02040503050406030204" pitchFamily="18" charset="0"/>
                        <a:ea typeface="Cambria Math" panose="02040503050406030204" pitchFamily="18" charset="0"/>
                      </a:rPr>
                      <m:t> </m:t>
                    </m:r>
                    <m:r>
                      <a:rPr lang="en-US" sz="1100" b="0" i="1">
                        <a:latin typeface="Cambria Math" panose="02040503050406030204" pitchFamily="18" charset="0"/>
                        <a:ea typeface="Cambria Math" panose="02040503050406030204" pitchFamily="18" charset="0"/>
                      </a:rPr>
                      <m:t>𝑝𝑎𝑐𝑘𝑎𝑔𝑒</m:t>
                    </m:r>
                    <m:r>
                      <a:rPr lang="en-US" sz="1100" b="0" i="1">
                        <a:latin typeface="Cambria Math" panose="02040503050406030204" pitchFamily="18" charset="0"/>
                        <a:ea typeface="Cambria Math" panose="02040503050406030204" pitchFamily="18" charset="0"/>
                      </a:rPr>
                      <m:t> </m:t>
                    </m:r>
                    <m:r>
                      <a:rPr lang="en-US" sz="1100" b="0" i="1">
                        <a:latin typeface="Cambria Math" panose="02040503050406030204" pitchFamily="18" charset="0"/>
                        <a:ea typeface="Cambria Math" panose="02040503050406030204" pitchFamily="18" charset="0"/>
                      </a:rPr>
                      <m:t>𝑑𝑒𝑙𝑎𝑦</m:t>
                    </m:r>
                    <m:r>
                      <a:rPr lang="en-US" sz="1100" b="0" i="1">
                        <a:latin typeface="Cambria Math" panose="02040503050406030204" pitchFamily="18" charset="0"/>
                        <a:ea typeface="Cambria Math" panose="02040503050406030204" pitchFamily="18" charset="0"/>
                      </a:rPr>
                      <m:t> −</m:t>
                    </m:r>
                    <m:sSub>
                      <m:sSubPr>
                        <m:ctrlPr>
                          <a:rPr lang="en-US" sz="1100" b="0" i="1">
                            <a:solidFill>
                              <a:schemeClr val="tx1"/>
                            </a:solidFill>
                            <a:effectLst/>
                            <a:latin typeface="Cambria Math" panose="02040503050406030204" pitchFamily="18" charset="0"/>
                            <a:ea typeface="Cambria Math" panose="02040503050406030204" pitchFamily="18" charset="0"/>
                            <a:cs typeface="+mn-cs"/>
                          </a:rPr>
                        </m:ctrlPr>
                      </m:sSubPr>
                      <m:e>
                        <m:r>
                          <a:rPr lang="en-US" sz="1100" b="0" i="1">
                            <a:solidFill>
                              <a:schemeClr val="tx1"/>
                            </a:solidFill>
                            <a:effectLst/>
                            <a:latin typeface="Cambria Math" panose="02040503050406030204" pitchFamily="18" charset="0"/>
                            <a:ea typeface="+mn-ea"/>
                            <a:cs typeface="+mn-cs"/>
                          </a:rPr>
                          <m:t>𝑃𝑎𝑐𝑘𝑎𝑔𝑒</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𝑑𝑒𝑙𝑎𝑦</m:t>
                        </m:r>
                      </m:e>
                      <m:sub>
                        <m:r>
                          <a:rPr lang="en-US" sz="1100" b="0" i="1">
                            <a:solidFill>
                              <a:schemeClr val="tx1"/>
                            </a:solidFill>
                            <a:effectLst/>
                            <a:latin typeface="Cambria Math" panose="02040503050406030204" pitchFamily="18" charset="0"/>
                            <a:ea typeface="+mn-ea"/>
                            <a:cs typeface="+mn-cs"/>
                          </a:rPr>
                          <m:t>5</m:t>
                        </m:r>
                        <m:r>
                          <a:rPr lang="en-US" sz="1100" b="0" i="1">
                            <a:solidFill>
                              <a:schemeClr val="tx1"/>
                            </a:solidFill>
                            <a:effectLst/>
                            <a:latin typeface="Cambria Math" panose="02040503050406030204" pitchFamily="18" charset="0"/>
                            <a:ea typeface="+mn-ea"/>
                            <a:cs typeface="+mn-cs"/>
                          </a:rPr>
                          <m:t>𝐸𝑉</m:t>
                        </m:r>
                      </m:sub>
                    </m:sSub>
                  </m:oMath>
                </m:oMathPara>
              </a14:m>
              <a:endParaRPr lang="en-US" sz="1100" b="0" i="1">
                <a:solidFill>
                  <a:schemeClr val="tx1"/>
                </a:solidFill>
                <a:effectLst/>
                <a:latin typeface="Cambria Math" panose="02040503050406030204" pitchFamily="18" charset="0"/>
                <a:ea typeface="Cambria Math" panose="02040503050406030204" pitchFamily="18" charset="0"/>
                <a:cs typeface="+mn-cs"/>
              </a:endParaRPr>
            </a:p>
            <a:p>
              <a:r>
                <a:rPr lang="en-US" sz="1100" b="0">
                  <a:solidFill>
                    <a:schemeClr val="tx1"/>
                  </a:solidFill>
                  <a:effectLst/>
                  <a:ea typeface="Cambria Math" panose="02040503050406030204" pitchFamily="18" charset="0"/>
                  <a:cs typeface="+mn-cs"/>
                </a:rPr>
                <a:t>Since the error in the declared package</a:t>
              </a:r>
              <a:r>
                <a:rPr lang="en-US" sz="1100" b="0" baseline="0">
                  <a:solidFill>
                    <a:schemeClr val="tx1"/>
                  </a:solidFill>
                  <a:effectLst/>
                  <a:ea typeface="Cambria Math" panose="02040503050406030204" pitchFamily="18" charset="0"/>
                  <a:cs typeface="+mn-cs"/>
                </a:rPr>
                <a:t> delay will be compensated during length matching, the error in the resulting flight time:</a:t>
              </a:r>
            </a:p>
            <a:p>
              <a:pPr/>
              <a14:m>
                <m:oMathPara xmlns:m="http://schemas.openxmlformats.org/officeDocument/2006/math">
                  <m:oMathParaPr>
                    <m:jc m:val="center"/>
                  </m:oMathParaPr>
                  <m:oMath xmlns:m="http://schemas.openxmlformats.org/officeDocument/2006/math">
                    <m:sSub>
                      <m:sSubPr>
                        <m:ctrlPr>
                          <a:rPr lang="en-US" sz="1100" b="0" i="1" baseline="0">
                            <a:solidFill>
                              <a:schemeClr val="tx1"/>
                            </a:solidFill>
                            <a:effectLst/>
                            <a:latin typeface="Cambria Math" panose="02040503050406030204" pitchFamily="18" charset="0"/>
                            <a:ea typeface="Cambria Math" panose="02040503050406030204" pitchFamily="18" charset="0"/>
                            <a:cs typeface="+mn-cs"/>
                          </a:rPr>
                        </m:ctrlPr>
                      </m:sSubPr>
                      <m:e>
                        <m:r>
                          <a:rPr lang="en-US" sz="1100" b="0" i="1" baseline="0">
                            <a:solidFill>
                              <a:schemeClr val="tx1"/>
                            </a:solidFill>
                            <a:effectLst/>
                            <a:latin typeface="Cambria Math" panose="02040503050406030204" pitchFamily="18" charset="0"/>
                            <a:ea typeface="Cambria Math" panose="02040503050406030204" pitchFamily="18" charset="0"/>
                            <a:cs typeface="+mn-cs"/>
                          </a:rPr>
                          <m:t>𝐸𝑟𝑟𝑜𝑟</m:t>
                        </m:r>
                      </m:e>
                      <m:sub>
                        <m:r>
                          <a:rPr lang="en-US" sz="1100" b="0" i="1" baseline="0">
                            <a:solidFill>
                              <a:schemeClr val="tx1"/>
                            </a:solidFill>
                            <a:effectLst/>
                            <a:latin typeface="Cambria Math" panose="02040503050406030204" pitchFamily="18" charset="0"/>
                            <a:ea typeface="Cambria Math" panose="02040503050406030204" pitchFamily="18" charset="0"/>
                            <a:cs typeface="+mn-cs"/>
                          </a:rPr>
                          <m:t>𝑇</m:t>
                        </m:r>
                      </m:sub>
                    </m:sSub>
                    <m:r>
                      <a:rPr lang="en-US" sz="1100" b="0" i="1" baseline="0">
                        <a:solidFill>
                          <a:schemeClr val="tx1"/>
                        </a:solidFill>
                        <a:effectLst/>
                        <a:latin typeface="Cambria Math" panose="02040503050406030204" pitchFamily="18" charset="0"/>
                        <a:ea typeface="Cambria Math" panose="02040503050406030204" pitchFamily="18" charset="0"/>
                        <a:cs typeface="+mn-cs"/>
                      </a:rPr>
                      <m:t>=−</m:t>
                    </m:r>
                    <m:r>
                      <a:rPr lang="en-US" sz="1100" b="0" i="1" baseline="0">
                        <a:solidFill>
                          <a:schemeClr val="tx1"/>
                        </a:solidFill>
                        <a:effectLst/>
                        <a:latin typeface="Cambria Math" panose="02040503050406030204" pitchFamily="18" charset="0"/>
                        <a:ea typeface="Cambria Math" panose="02040503050406030204" pitchFamily="18" charset="0"/>
                        <a:cs typeface="+mn-cs"/>
                      </a:rPr>
                      <m:t>𝜀</m:t>
                    </m:r>
                  </m:oMath>
                </m:oMathPara>
              </a14:m>
              <a:endParaRPr lang="en-US" sz="1100" b="0" baseline="0">
                <a:solidFill>
                  <a:schemeClr val="tx1"/>
                </a:solidFill>
                <a:effectLst/>
                <a:ea typeface="Cambria Math" panose="02040503050406030204" pitchFamily="18" charset="0"/>
                <a:cs typeface="+mn-cs"/>
              </a:endParaRPr>
            </a:p>
            <a:p>
              <a:r>
                <a:rPr lang="en-US" sz="1100" b="0" baseline="0">
                  <a:solidFill>
                    <a:schemeClr val="tx1"/>
                  </a:solidFill>
                  <a:effectLst/>
                  <a:ea typeface="Cambria Math" panose="02040503050406030204" pitchFamily="18" charset="0"/>
                  <a:cs typeface="+mn-cs"/>
                </a:rPr>
                <a:t>The interface skew of a data signal:</a:t>
              </a:r>
            </a:p>
            <a:p>
              <a:pPr/>
              <a14:m>
                <m:oMathPara xmlns:m="http://schemas.openxmlformats.org/officeDocument/2006/math">
                  <m:oMathParaPr>
                    <m:jc m:val="center"/>
                  </m:oMathParaPr>
                  <m:oMath xmlns:m="http://schemas.openxmlformats.org/officeDocument/2006/math">
                    <m:r>
                      <a:rPr lang="en-US" sz="1100" b="0" i="1" baseline="0">
                        <a:solidFill>
                          <a:schemeClr val="tx1"/>
                        </a:solidFill>
                        <a:effectLst/>
                        <a:latin typeface="Cambria Math" panose="02040503050406030204" pitchFamily="18" charset="0"/>
                        <a:ea typeface="Cambria Math" panose="02040503050406030204" pitchFamily="18" charset="0"/>
                        <a:cs typeface="+mn-cs"/>
                      </a:rPr>
                      <m:t>𝑆𝑘𝑒𝑤</m:t>
                    </m:r>
                    <m:r>
                      <a:rPr lang="en-US" sz="1100" b="0" i="1" baseline="0">
                        <a:solidFill>
                          <a:schemeClr val="tx1"/>
                        </a:solidFill>
                        <a:effectLst/>
                        <a:latin typeface="Cambria Math" panose="02040503050406030204" pitchFamily="18" charset="0"/>
                        <a:ea typeface="Cambria Math" panose="02040503050406030204" pitchFamily="18" charset="0"/>
                        <a:cs typeface="+mn-cs"/>
                      </a:rPr>
                      <m:t>=</m:t>
                    </m:r>
                    <m:sSub>
                      <m:sSubPr>
                        <m:ctrlPr>
                          <a:rPr lang="en-US" sz="1100" b="0" i="1" baseline="0">
                            <a:solidFill>
                              <a:schemeClr val="tx1"/>
                            </a:solidFill>
                            <a:effectLst/>
                            <a:latin typeface="Cambria Math" panose="02040503050406030204" pitchFamily="18" charset="0"/>
                            <a:ea typeface="Cambria Math" panose="02040503050406030204" pitchFamily="18" charset="0"/>
                            <a:cs typeface="+mn-cs"/>
                          </a:rPr>
                        </m:ctrlPr>
                      </m:sSubPr>
                      <m:e>
                        <m:r>
                          <a:rPr lang="en-US" sz="1100" b="0" i="1" baseline="0">
                            <a:solidFill>
                              <a:schemeClr val="tx1"/>
                            </a:solidFill>
                            <a:effectLst/>
                            <a:latin typeface="Cambria Math" panose="02040503050406030204" pitchFamily="18" charset="0"/>
                            <a:ea typeface="Cambria Math" panose="02040503050406030204" pitchFamily="18" charset="0"/>
                            <a:cs typeface="+mn-cs"/>
                          </a:rPr>
                          <m:t>𝐸𝑟𝑟𝑜𝑟</m:t>
                        </m:r>
                      </m:e>
                      <m:sub>
                        <m:sSub>
                          <m:sSubPr>
                            <m:ctrlPr>
                              <a:rPr lang="en-US" sz="1100" b="0" i="1" baseline="0">
                                <a:solidFill>
                                  <a:schemeClr val="tx1"/>
                                </a:solidFill>
                                <a:effectLst/>
                                <a:latin typeface="Cambria Math" panose="02040503050406030204" pitchFamily="18" charset="0"/>
                                <a:ea typeface="Cambria Math" panose="02040503050406030204" pitchFamily="18" charset="0"/>
                                <a:cs typeface="+mn-cs"/>
                              </a:rPr>
                            </m:ctrlPr>
                          </m:sSubPr>
                          <m:e>
                            <m:r>
                              <a:rPr lang="en-US" sz="1100" b="0" i="1" baseline="0">
                                <a:solidFill>
                                  <a:schemeClr val="tx1"/>
                                </a:solidFill>
                                <a:effectLst/>
                                <a:latin typeface="Cambria Math" panose="02040503050406030204" pitchFamily="18" charset="0"/>
                                <a:ea typeface="Cambria Math" panose="02040503050406030204" pitchFamily="18" charset="0"/>
                                <a:cs typeface="+mn-cs"/>
                              </a:rPr>
                              <m:t>𝑇</m:t>
                            </m:r>
                          </m:e>
                          <m:sub>
                            <m:r>
                              <a:rPr lang="en-US" sz="1100" b="0" i="1" baseline="0">
                                <a:solidFill>
                                  <a:schemeClr val="tx1"/>
                                </a:solidFill>
                                <a:effectLst/>
                                <a:latin typeface="Cambria Math" panose="02040503050406030204" pitchFamily="18" charset="0"/>
                                <a:ea typeface="Cambria Math" panose="02040503050406030204" pitchFamily="18" charset="0"/>
                                <a:cs typeface="+mn-cs"/>
                              </a:rPr>
                              <m:t>𝐷𝐴𝑇𝐴</m:t>
                            </m:r>
                          </m:sub>
                        </m:sSub>
                      </m:sub>
                    </m:sSub>
                    <m:r>
                      <a:rPr lang="en-US" sz="1100" b="0" i="1" baseline="0">
                        <a:solidFill>
                          <a:schemeClr val="tx1"/>
                        </a:solidFill>
                        <a:effectLst/>
                        <a:latin typeface="Cambria Math" panose="02040503050406030204" pitchFamily="18" charset="0"/>
                        <a:ea typeface="Cambria Math" panose="02040503050406030204" pitchFamily="18" charset="0"/>
                        <a:cs typeface="+mn-cs"/>
                      </a:rPr>
                      <m:t>−</m:t>
                    </m:r>
                    <m:sSub>
                      <m:sSubPr>
                        <m:ctrlPr>
                          <a:rPr lang="en-US" sz="1100" b="0" i="1" baseline="0">
                            <a:solidFill>
                              <a:schemeClr val="tx1"/>
                            </a:solidFill>
                            <a:effectLst/>
                            <a:latin typeface="Cambria Math" panose="02040503050406030204" pitchFamily="18" charset="0"/>
                            <a:ea typeface="Cambria Math" panose="02040503050406030204" pitchFamily="18" charset="0"/>
                            <a:cs typeface="+mn-cs"/>
                          </a:rPr>
                        </m:ctrlPr>
                      </m:sSubPr>
                      <m:e>
                        <m:r>
                          <a:rPr lang="en-US" sz="1100" b="0" i="1" baseline="0">
                            <a:solidFill>
                              <a:schemeClr val="tx1"/>
                            </a:solidFill>
                            <a:effectLst/>
                            <a:latin typeface="Cambria Math" panose="02040503050406030204" pitchFamily="18" charset="0"/>
                            <a:ea typeface="Cambria Math" panose="02040503050406030204" pitchFamily="18" charset="0"/>
                            <a:cs typeface="+mn-cs"/>
                          </a:rPr>
                          <m:t>𝐸𝑟𝑟𝑜𝑟</m:t>
                        </m:r>
                      </m:e>
                      <m:sub>
                        <m:sSub>
                          <m:sSubPr>
                            <m:ctrlPr>
                              <a:rPr lang="en-US" sz="1100" b="0" i="1" baseline="0">
                                <a:solidFill>
                                  <a:schemeClr val="tx1"/>
                                </a:solidFill>
                                <a:effectLst/>
                                <a:latin typeface="Cambria Math" panose="02040503050406030204" pitchFamily="18" charset="0"/>
                                <a:ea typeface="Cambria Math" panose="02040503050406030204" pitchFamily="18" charset="0"/>
                                <a:cs typeface="+mn-cs"/>
                              </a:rPr>
                            </m:ctrlPr>
                          </m:sSubPr>
                          <m:e>
                            <m:r>
                              <a:rPr lang="en-US" sz="1100" b="0" i="1" baseline="0">
                                <a:solidFill>
                                  <a:schemeClr val="tx1"/>
                                </a:solidFill>
                                <a:effectLst/>
                                <a:latin typeface="Cambria Math" panose="02040503050406030204" pitchFamily="18" charset="0"/>
                                <a:ea typeface="Cambria Math" panose="02040503050406030204" pitchFamily="18" charset="0"/>
                                <a:cs typeface="+mn-cs"/>
                              </a:rPr>
                              <m:t>𝑇</m:t>
                            </m:r>
                          </m:e>
                          <m:sub>
                            <m:r>
                              <a:rPr lang="en-US" sz="1100" b="0" i="1" baseline="0">
                                <a:solidFill>
                                  <a:schemeClr val="tx1"/>
                                </a:solidFill>
                                <a:effectLst/>
                                <a:latin typeface="Cambria Math" panose="02040503050406030204" pitchFamily="18" charset="0"/>
                                <a:ea typeface="Cambria Math" panose="02040503050406030204" pitchFamily="18" charset="0"/>
                                <a:cs typeface="+mn-cs"/>
                              </a:rPr>
                              <m:t>𝐶𝐿𝐾</m:t>
                            </m:r>
                          </m:sub>
                        </m:sSub>
                      </m:sub>
                    </m:sSub>
                    <m:r>
                      <a:rPr lang="en-US" sz="1100" b="0" i="1" baseline="0">
                        <a:solidFill>
                          <a:schemeClr val="tx1"/>
                        </a:solidFill>
                        <a:effectLst/>
                        <a:latin typeface="Cambria Math" panose="02040503050406030204" pitchFamily="18" charset="0"/>
                        <a:ea typeface="Cambria Math" panose="02040503050406030204" pitchFamily="18" charset="0"/>
                        <a:cs typeface="+mn-cs"/>
                      </a:rPr>
                      <m:t>=</m:t>
                    </m:r>
                    <m:sSub>
                      <m:sSubPr>
                        <m:ctrlPr>
                          <a:rPr lang="en-US" sz="1100" b="0" i="1" baseline="0">
                            <a:solidFill>
                              <a:schemeClr val="tx1"/>
                            </a:solidFill>
                            <a:effectLst/>
                            <a:latin typeface="Cambria Math" panose="02040503050406030204" pitchFamily="18" charset="0"/>
                            <a:ea typeface="Cambria Math" panose="02040503050406030204" pitchFamily="18" charset="0"/>
                            <a:cs typeface="+mn-cs"/>
                          </a:rPr>
                        </m:ctrlPr>
                      </m:sSubPr>
                      <m:e>
                        <m:r>
                          <a:rPr lang="en-US" sz="1100" b="0" i="1" baseline="0">
                            <a:solidFill>
                              <a:schemeClr val="tx1"/>
                            </a:solidFill>
                            <a:effectLst/>
                            <a:latin typeface="Cambria Math" panose="02040503050406030204" pitchFamily="18" charset="0"/>
                            <a:ea typeface="Cambria Math" panose="02040503050406030204" pitchFamily="18" charset="0"/>
                            <a:cs typeface="+mn-cs"/>
                          </a:rPr>
                          <m:t>−</m:t>
                        </m:r>
                        <m:r>
                          <a:rPr lang="en-US" sz="1100" b="0" i="1" baseline="0">
                            <a:solidFill>
                              <a:schemeClr val="tx1"/>
                            </a:solidFill>
                            <a:effectLst/>
                            <a:latin typeface="Cambria Math" panose="02040503050406030204" pitchFamily="18" charset="0"/>
                            <a:ea typeface="Cambria Math" panose="02040503050406030204" pitchFamily="18" charset="0"/>
                            <a:cs typeface="+mn-cs"/>
                          </a:rPr>
                          <m:t>𝜀</m:t>
                        </m:r>
                      </m:e>
                      <m:sub>
                        <m:r>
                          <a:rPr lang="en-US" sz="1100" b="0" i="1" baseline="0">
                            <a:solidFill>
                              <a:schemeClr val="tx1"/>
                            </a:solidFill>
                            <a:effectLst/>
                            <a:latin typeface="Cambria Math" panose="02040503050406030204" pitchFamily="18" charset="0"/>
                            <a:ea typeface="Cambria Math" panose="02040503050406030204" pitchFamily="18" charset="0"/>
                            <a:cs typeface="+mn-cs"/>
                          </a:rPr>
                          <m:t>𝐷𝐴𝑇𝐴</m:t>
                        </m:r>
                      </m:sub>
                    </m:sSub>
                    <m:r>
                      <a:rPr lang="en-US" sz="1100" b="0" i="1" baseline="0">
                        <a:solidFill>
                          <a:schemeClr val="tx1"/>
                        </a:solidFill>
                        <a:effectLst/>
                        <a:latin typeface="Cambria Math" panose="02040503050406030204" pitchFamily="18" charset="0"/>
                        <a:ea typeface="Cambria Math" panose="02040503050406030204" pitchFamily="18" charset="0"/>
                        <a:cs typeface="+mn-cs"/>
                      </a:rPr>
                      <m:t>−</m:t>
                    </m:r>
                    <m:sSub>
                      <m:sSubPr>
                        <m:ctrlPr>
                          <a:rPr lang="en-US" sz="1100" b="0" i="1" baseline="0">
                            <a:solidFill>
                              <a:schemeClr val="tx1"/>
                            </a:solidFill>
                            <a:effectLst/>
                            <a:latin typeface="Cambria Math" panose="02040503050406030204" pitchFamily="18" charset="0"/>
                            <a:ea typeface="Cambria Math" panose="02040503050406030204" pitchFamily="18" charset="0"/>
                            <a:cs typeface="+mn-cs"/>
                          </a:rPr>
                        </m:ctrlPr>
                      </m:sSubPr>
                      <m:e>
                        <m:r>
                          <a:rPr lang="en-US" sz="1100" b="0" i="1" baseline="0">
                            <a:solidFill>
                              <a:schemeClr val="tx1"/>
                            </a:solidFill>
                            <a:effectLst/>
                            <a:latin typeface="Cambria Math" panose="02040503050406030204" pitchFamily="18" charset="0"/>
                            <a:ea typeface="Cambria Math" panose="02040503050406030204" pitchFamily="18" charset="0"/>
                            <a:cs typeface="+mn-cs"/>
                          </a:rPr>
                          <m:t>(−</m:t>
                        </m:r>
                        <m:r>
                          <a:rPr lang="en-US" sz="1100" b="0" i="1" baseline="0">
                            <a:solidFill>
                              <a:schemeClr val="tx1"/>
                            </a:solidFill>
                            <a:effectLst/>
                            <a:latin typeface="Cambria Math" panose="02040503050406030204" pitchFamily="18" charset="0"/>
                            <a:ea typeface="Cambria Math" panose="02040503050406030204" pitchFamily="18" charset="0"/>
                            <a:cs typeface="+mn-cs"/>
                          </a:rPr>
                          <m:t>𝜀</m:t>
                        </m:r>
                      </m:e>
                      <m:sub>
                        <m:r>
                          <a:rPr lang="en-US" sz="1100" b="0" i="1" baseline="0">
                            <a:solidFill>
                              <a:schemeClr val="tx1"/>
                            </a:solidFill>
                            <a:effectLst/>
                            <a:latin typeface="Cambria Math" panose="02040503050406030204" pitchFamily="18" charset="0"/>
                            <a:ea typeface="Cambria Math" panose="02040503050406030204" pitchFamily="18" charset="0"/>
                            <a:cs typeface="+mn-cs"/>
                          </a:rPr>
                          <m:t>𝐶𝐿𝐾</m:t>
                        </m:r>
                      </m:sub>
                    </m:sSub>
                    <m:r>
                      <a:rPr lang="en-US" sz="1100" b="0" i="1" baseline="0">
                        <a:solidFill>
                          <a:schemeClr val="tx1"/>
                        </a:solidFill>
                        <a:effectLst/>
                        <a:latin typeface="Cambria Math" panose="02040503050406030204" pitchFamily="18" charset="0"/>
                        <a:ea typeface="Cambria Math" panose="02040503050406030204" pitchFamily="18" charset="0"/>
                        <a:cs typeface="+mn-cs"/>
                      </a:rPr>
                      <m:t>)= </m:t>
                    </m:r>
                    <m:sSub>
                      <m:sSubPr>
                        <m:ctrlPr>
                          <a:rPr lang="en-US" sz="1100" b="0" i="1" baseline="0">
                            <a:solidFill>
                              <a:schemeClr val="tx1"/>
                            </a:solidFill>
                            <a:effectLst/>
                            <a:latin typeface="Cambria Math" panose="02040503050406030204" pitchFamily="18" charset="0"/>
                            <a:ea typeface="Cambria Math" panose="02040503050406030204" pitchFamily="18" charset="0"/>
                            <a:cs typeface="+mn-cs"/>
                          </a:rPr>
                        </m:ctrlPr>
                      </m:sSubPr>
                      <m:e>
                        <m:r>
                          <a:rPr lang="en-US" sz="1100" b="0" i="1" baseline="0">
                            <a:solidFill>
                              <a:schemeClr val="tx1"/>
                            </a:solidFill>
                            <a:effectLst/>
                            <a:latin typeface="Cambria Math" panose="02040503050406030204" pitchFamily="18" charset="0"/>
                            <a:ea typeface="Cambria Math" panose="02040503050406030204" pitchFamily="18" charset="0"/>
                            <a:cs typeface="+mn-cs"/>
                          </a:rPr>
                          <m:t>𝜀</m:t>
                        </m:r>
                      </m:e>
                      <m:sub>
                        <m:r>
                          <a:rPr lang="en-US" sz="1100" b="0" i="1" baseline="0">
                            <a:solidFill>
                              <a:schemeClr val="tx1"/>
                            </a:solidFill>
                            <a:effectLst/>
                            <a:latin typeface="Cambria Math" panose="02040503050406030204" pitchFamily="18" charset="0"/>
                            <a:ea typeface="Cambria Math" panose="02040503050406030204" pitchFamily="18" charset="0"/>
                            <a:cs typeface="+mn-cs"/>
                          </a:rPr>
                          <m:t>𝐶𝐿𝐾</m:t>
                        </m:r>
                      </m:sub>
                    </m:sSub>
                    <m:r>
                      <a:rPr lang="en-US" sz="1100" b="0" i="1" baseline="0">
                        <a:solidFill>
                          <a:schemeClr val="tx1"/>
                        </a:solidFill>
                        <a:effectLst/>
                        <a:latin typeface="Cambria Math" panose="02040503050406030204" pitchFamily="18" charset="0"/>
                        <a:ea typeface="Cambria Math" panose="02040503050406030204" pitchFamily="18" charset="0"/>
                        <a:cs typeface="+mn-cs"/>
                      </a:rPr>
                      <m:t>−</m:t>
                    </m:r>
                    <m:sSub>
                      <m:sSubPr>
                        <m:ctrlPr>
                          <a:rPr lang="en-US" sz="1100" b="0" i="1" baseline="0">
                            <a:solidFill>
                              <a:schemeClr val="tx1"/>
                            </a:solidFill>
                            <a:effectLst/>
                            <a:latin typeface="Cambria Math" panose="02040503050406030204" pitchFamily="18" charset="0"/>
                            <a:ea typeface="Cambria Math" panose="02040503050406030204" pitchFamily="18" charset="0"/>
                            <a:cs typeface="+mn-cs"/>
                          </a:rPr>
                        </m:ctrlPr>
                      </m:sSubPr>
                      <m:e>
                        <m:r>
                          <a:rPr lang="en-US" sz="1100" b="0" i="1" baseline="0">
                            <a:solidFill>
                              <a:schemeClr val="tx1"/>
                            </a:solidFill>
                            <a:effectLst/>
                            <a:latin typeface="Cambria Math" panose="02040503050406030204" pitchFamily="18" charset="0"/>
                            <a:ea typeface="Cambria Math" panose="02040503050406030204" pitchFamily="18" charset="0"/>
                            <a:cs typeface="+mn-cs"/>
                          </a:rPr>
                          <m:t>𝜀</m:t>
                        </m:r>
                      </m:e>
                      <m:sub>
                        <m:r>
                          <a:rPr lang="en-US" sz="1100" b="0" i="1" baseline="0">
                            <a:solidFill>
                              <a:schemeClr val="tx1"/>
                            </a:solidFill>
                            <a:effectLst/>
                            <a:latin typeface="Cambria Math" panose="02040503050406030204" pitchFamily="18" charset="0"/>
                            <a:ea typeface="Cambria Math" panose="02040503050406030204" pitchFamily="18" charset="0"/>
                            <a:cs typeface="+mn-cs"/>
                          </a:rPr>
                          <m:t>𝐷𝐴𝑇𝐴</m:t>
                        </m:r>
                      </m:sub>
                    </m:sSub>
                  </m:oMath>
                </m:oMathPara>
              </a14:m>
              <a:endParaRPr lang="en-US" sz="1100" b="0" baseline="0">
                <a:solidFill>
                  <a:schemeClr val="tx1"/>
                </a:solidFill>
                <a:effectLst/>
                <a:ea typeface="Cambria Math" panose="02040503050406030204" pitchFamily="18" charset="0"/>
                <a:cs typeface="+mn-cs"/>
              </a:endParaRPr>
            </a:p>
            <a:p>
              <a:r>
                <a:rPr lang="en-US" sz="1100" b="0" baseline="0">
                  <a:solidFill>
                    <a:schemeClr val="tx1"/>
                  </a:solidFill>
                  <a:effectLst/>
                  <a:ea typeface="Cambria Math" panose="02040503050406030204" pitchFamily="18" charset="0"/>
                  <a:cs typeface="+mn-cs"/>
                </a:rPr>
                <a:t>The flight time skew of any data signal with respect to its clock is capped:</a:t>
              </a:r>
            </a:p>
            <a:p>
              <a:pPr/>
              <a14:m>
                <m:oMathPara xmlns:m="http://schemas.openxmlformats.org/officeDocument/2006/math">
                  <m:oMathParaPr>
                    <m:jc m:val="center"/>
                  </m:oMathParaPr>
                  <m:oMath xmlns:m="http://schemas.openxmlformats.org/officeDocument/2006/math">
                    <m:d>
                      <m:dPr>
                        <m:begChr m:val="|"/>
                        <m:endChr m:val="|"/>
                        <m:ctrlPr>
                          <a:rPr lang="en-US" sz="1100" b="0" i="1" baseline="0">
                            <a:solidFill>
                              <a:schemeClr val="tx1"/>
                            </a:solidFill>
                            <a:effectLst/>
                            <a:latin typeface="Cambria Math" panose="02040503050406030204" pitchFamily="18" charset="0"/>
                            <a:ea typeface="Cambria Math" panose="02040503050406030204" pitchFamily="18" charset="0"/>
                            <a:cs typeface="+mn-cs"/>
                          </a:rPr>
                        </m:ctrlPr>
                      </m:dPr>
                      <m:e>
                        <m:r>
                          <a:rPr lang="en-US" sz="1100" b="0" i="1" baseline="0">
                            <a:solidFill>
                              <a:schemeClr val="tx1"/>
                            </a:solidFill>
                            <a:effectLst/>
                            <a:latin typeface="Cambria Math" panose="02040503050406030204" pitchFamily="18" charset="0"/>
                            <a:ea typeface="Cambria Math" panose="02040503050406030204" pitchFamily="18" charset="0"/>
                            <a:cs typeface="+mn-cs"/>
                          </a:rPr>
                          <m:t>𝑆𝑘𝑒𝑤</m:t>
                        </m:r>
                      </m:e>
                    </m:d>
                    <m:r>
                      <a:rPr lang="en-US" sz="1100" b="0" i="1" baseline="0">
                        <a:solidFill>
                          <a:schemeClr val="tx1"/>
                        </a:solidFill>
                        <a:effectLst/>
                        <a:latin typeface="Cambria Math" panose="02040503050406030204" pitchFamily="18" charset="0"/>
                        <a:ea typeface="Cambria Math" panose="02040503050406030204" pitchFamily="18" charset="0"/>
                        <a:cs typeface="+mn-cs"/>
                      </a:rPr>
                      <m:t>≤</m:t>
                    </m:r>
                    <m:sSub>
                      <m:sSubPr>
                        <m:ctrlPr>
                          <a:rPr lang="en-US" sz="1100" b="0" i="1" baseline="0">
                            <a:solidFill>
                              <a:schemeClr val="tx1"/>
                            </a:solidFill>
                            <a:effectLst/>
                            <a:latin typeface="Cambria Math" panose="02040503050406030204" pitchFamily="18" charset="0"/>
                            <a:ea typeface="Cambria Math" panose="02040503050406030204" pitchFamily="18" charset="0"/>
                            <a:cs typeface="+mn-cs"/>
                          </a:rPr>
                        </m:ctrlPr>
                      </m:sSubPr>
                      <m:e>
                        <m:r>
                          <a:rPr lang="en-US" sz="1100" b="0" i="1" baseline="0">
                            <a:solidFill>
                              <a:schemeClr val="tx1"/>
                            </a:solidFill>
                            <a:effectLst/>
                            <a:latin typeface="Cambria Math" panose="02040503050406030204" pitchFamily="18" charset="0"/>
                            <a:ea typeface="Cambria Math" panose="02040503050406030204" pitchFamily="18" charset="0"/>
                            <a:cs typeface="+mn-cs"/>
                          </a:rPr>
                          <m:t>𝑆𝑘𝑒𝑤</m:t>
                        </m:r>
                      </m:e>
                      <m:sub>
                        <m:r>
                          <a:rPr lang="en-US" sz="1100" b="0" i="1" baseline="0">
                            <a:solidFill>
                              <a:schemeClr val="tx1"/>
                            </a:solidFill>
                            <a:effectLst/>
                            <a:latin typeface="Cambria Math" panose="02040503050406030204" pitchFamily="18" charset="0"/>
                            <a:ea typeface="Cambria Math" panose="02040503050406030204" pitchFamily="18" charset="0"/>
                            <a:cs typeface="+mn-cs"/>
                          </a:rPr>
                          <m:t>𝑀𝐴𝑋</m:t>
                        </m:r>
                      </m:sub>
                    </m:sSub>
                  </m:oMath>
                </m:oMathPara>
              </a14:m>
              <a:endParaRPr lang="en-US" sz="1100" b="0" baseline="0">
                <a:solidFill>
                  <a:schemeClr val="tx1"/>
                </a:solidFill>
                <a:effectLst/>
                <a:ea typeface="Cambria Math" panose="02040503050406030204" pitchFamily="18" charset="0"/>
                <a:cs typeface="+mn-cs"/>
              </a:endParaRPr>
            </a:p>
            <a:p>
              <a:pPr/>
              <a14:m>
                <m:oMathPara xmlns:m="http://schemas.openxmlformats.org/officeDocument/2006/math">
                  <m:oMathParaPr>
                    <m:jc m:val="center"/>
                  </m:oMathParaPr>
                  <m:oMath xmlns:m="http://schemas.openxmlformats.org/officeDocument/2006/math">
                    <m:sSub>
                      <m:sSubPr>
                        <m:ctrlPr>
                          <a:rPr lang="en-US" sz="1100" b="0" i="1" baseline="0">
                            <a:solidFill>
                              <a:schemeClr val="tx1"/>
                            </a:solidFill>
                            <a:effectLst/>
                            <a:latin typeface="Cambria Math" panose="02040503050406030204" pitchFamily="18" charset="0"/>
                            <a:ea typeface="Cambria Math" panose="02040503050406030204" pitchFamily="18" charset="0"/>
                            <a:cs typeface="+mn-cs"/>
                          </a:rPr>
                        </m:ctrlPr>
                      </m:sSubPr>
                      <m:e>
                        <m:r>
                          <a:rPr lang="en-US" sz="1100" b="0" i="1" baseline="0">
                            <a:solidFill>
                              <a:schemeClr val="tx1"/>
                            </a:solidFill>
                            <a:effectLst/>
                            <a:latin typeface="Cambria Math" panose="02040503050406030204" pitchFamily="18" charset="0"/>
                            <a:ea typeface="Cambria Math" panose="02040503050406030204" pitchFamily="18" charset="0"/>
                            <a:cs typeface="+mn-cs"/>
                          </a:rPr>
                          <m:t>−</m:t>
                        </m:r>
                        <m:r>
                          <a:rPr lang="en-US" sz="1100" b="0" i="1" baseline="0">
                            <a:solidFill>
                              <a:schemeClr val="tx1"/>
                            </a:solidFill>
                            <a:effectLst/>
                            <a:latin typeface="Cambria Math" panose="02040503050406030204" pitchFamily="18" charset="0"/>
                            <a:ea typeface="Cambria Math" panose="02040503050406030204" pitchFamily="18" charset="0"/>
                            <a:cs typeface="+mn-cs"/>
                          </a:rPr>
                          <m:t>𝑆𝑘𝑒𝑤</m:t>
                        </m:r>
                      </m:e>
                      <m:sub>
                        <m:r>
                          <a:rPr lang="en-US" sz="1100" b="0" i="1" baseline="0">
                            <a:solidFill>
                              <a:schemeClr val="tx1"/>
                            </a:solidFill>
                            <a:effectLst/>
                            <a:latin typeface="Cambria Math" panose="02040503050406030204" pitchFamily="18" charset="0"/>
                            <a:ea typeface="Cambria Math" panose="02040503050406030204" pitchFamily="18" charset="0"/>
                            <a:cs typeface="+mn-cs"/>
                          </a:rPr>
                          <m:t>𝑀𝐴𝑋</m:t>
                        </m:r>
                      </m:sub>
                    </m:sSub>
                    <m:r>
                      <a:rPr lang="en-US" sz="1100" b="0" i="1" baseline="0">
                        <a:solidFill>
                          <a:schemeClr val="tx1"/>
                        </a:solidFill>
                        <a:effectLst/>
                        <a:latin typeface="Cambria Math" panose="02040503050406030204" pitchFamily="18" charset="0"/>
                        <a:ea typeface="Cambria Math" panose="02040503050406030204" pitchFamily="18" charset="0"/>
                        <a:cs typeface="+mn-cs"/>
                      </a:rPr>
                      <m:t>≤</m:t>
                    </m:r>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𝜀</m:t>
                        </m:r>
                      </m:e>
                      <m:sub>
                        <m:r>
                          <a:rPr lang="en-US" sz="1100" b="0" i="1" baseline="0">
                            <a:solidFill>
                              <a:schemeClr val="tx1"/>
                            </a:solidFill>
                            <a:effectLst/>
                            <a:latin typeface="Cambria Math" panose="02040503050406030204" pitchFamily="18" charset="0"/>
                            <a:ea typeface="+mn-ea"/>
                            <a:cs typeface="+mn-cs"/>
                          </a:rPr>
                          <m:t>𝐶𝐿𝐾</m:t>
                        </m:r>
                      </m:sub>
                    </m:sSub>
                    <m:r>
                      <a:rPr lang="en-US" sz="1100" b="0" i="1" baseline="0">
                        <a:solidFill>
                          <a:schemeClr val="tx1"/>
                        </a:solidFill>
                        <a:effectLst/>
                        <a:latin typeface="Cambria Math" panose="02040503050406030204" pitchFamily="18" charset="0"/>
                        <a:ea typeface="+mn-ea"/>
                        <a:cs typeface="+mn-cs"/>
                      </a:rPr>
                      <m:t>−</m:t>
                    </m:r>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𝜀</m:t>
                        </m:r>
                      </m:e>
                      <m:sub>
                        <m:r>
                          <a:rPr lang="en-US" sz="1100" b="0" i="1" baseline="0">
                            <a:solidFill>
                              <a:schemeClr val="tx1"/>
                            </a:solidFill>
                            <a:effectLst/>
                            <a:latin typeface="Cambria Math" panose="02040503050406030204" pitchFamily="18" charset="0"/>
                            <a:ea typeface="+mn-ea"/>
                            <a:cs typeface="+mn-cs"/>
                          </a:rPr>
                          <m:t>𝐷𝐴𝑇𝐴</m:t>
                        </m:r>
                      </m:sub>
                    </m:sSub>
                    <m:r>
                      <a:rPr lang="en-US" sz="1100" b="0" i="1" baseline="0">
                        <a:solidFill>
                          <a:schemeClr val="tx1"/>
                        </a:solidFill>
                        <a:effectLst/>
                        <a:latin typeface="Cambria Math" panose="02040503050406030204" pitchFamily="18" charset="0"/>
                        <a:ea typeface="Cambria Math" panose="02040503050406030204" pitchFamily="18" charset="0"/>
                        <a:cs typeface="+mn-cs"/>
                      </a:rPr>
                      <m:t>≤</m:t>
                    </m:r>
                    <m:sSub>
                      <m:sSubPr>
                        <m:ctrlPr>
                          <a:rPr lang="en-US" sz="1100" b="0" i="1" baseline="0">
                            <a:solidFill>
                              <a:schemeClr val="tx1"/>
                            </a:solidFill>
                            <a:effectLst/>
                            <a:latin typeface="Cambria Math" panose="02040503050406030204" pitchFamily="18" charset="0"/>
                            <a:ea typeface="Cambria Math" panose="02040503050406030204" pitchFamily="18" charset="0"/>
                            <a:cs typeface="+mn-cs"/>
                          </a:rPr>
                        </m:ctrlPr>
                      </m:sSubPr>
                      <m:e>
                        <m:r>
                          <a:rPr lang="en-US" sz="1100" b="0" i="1" baseline="0">
                            <a:solidFill>
                              <a:schemeClr val="tx1"/>
                            </a:solidFill>
                            <a:effectLst/>
                            <a:latin typeface="Cambria Math" panose="02040503050406030204" pitchFamily="18" charset="0"/>
                            <a:ea typeface="Cambria Math" panose="02040503050406030204" pitchFamily="18" charset="0"/>
                            <a:cs typeface="+mn-cs"/>
                          </a:rPr>
                          <m:t>𝑆𝑘𝑒𝑤</m:t>
                        </m:r>
                      </m:e>
                      <m:sub>
                        <m:r>
                          <a:rPr lang="en-US" sz="1100" b="0" i="1" baseline="0">
                            <a:solidFill>
                              <a:schemeClr val="tx1"/>
                            </a:solidFill>
                            <a:effectLst/>
                            <a:latin typeface="Cambria Math" panose="02040503050406030204" pitchFamily="18" charset="0"/>
                            <a:ea typeface="Cambria Math" panose="02040503050406030204" pitchFamily="18" charset="0"/>
                            <a:cs typeface="+mn-cs"/>
                          </a:rPr>
                          <m:t>𝑀𝐴𝑋</m:t>
                        </m:r>
                      </m:sub>
                    </m:sSub>
                  </m:oMath>
                </m:oMathPara>
              </a14:m>
              <a:endParaRPr lang="en-US" sz="1100" b="0" baseline="0">
                <a:solidFill>
                  <a:schemeClr val="tx1"/>
                </a:solidFill>
                <a:effectLst/>
                <a:ea typeface="Cambria Math" panose="02040503050406030204" pitchFamily="18" charset="0"/>
                <a:cs typeface="+mn-cs"/>
              </a:endParaRPr>
            </a:p>
            <a:p>
              <a:r>
                <a:rPr lang="en-US" sz="1100" b="0" baseline="0">
                  <a:solidFill>
                    <a:schemeClr val="tx1"/>
                  </a:solidFill>
                  <a:effectLst/>
                  <a:ea typeface="Cambria Math" panose="02040503050406030204" pitchFamily="18" charset="0"/>
                  <a:cs typeface="+mn-cs"/>
                </a:rPr>
                <a:t>To meet the skew tolerance, we will adjust the average package delay of the DATA pins by </a:t>
              </a:r>
              <a:r>
                <a:rPr lang="el-GR" sz="1100" b="0" baseline="0">
                  <a:solidFill>
                    <a:schemeClr val="tx1"/>
                  </a:solidFill>
                  <a:effectLst/>
                  <a:ea typeface="Cambria Math" panose="02040503050406030204" pitchFamily="18" charset="0"/>
                  <a:cs typeface="+mn-cs"/>
                </a:rPr>
                <a:t>Δ</a:t>
              </a:r>
              <a:r>
                <a:rPr lang="en-US" sz="1100" b="0" baseline="0">
                  <a:solidFill>
                    <a:schemeClr val="tx1"/>
                  </a:solidFill>
                  <a:effectLst/>
                  <a:ea typeface="Cambria Math" panose="02040503050406030204" pitchFamily="18" charset="0"/>
                  <a:cs typeface="+mn-cs"/>
                </a:rPr>
                <a:t>:</a:t>
              </a:r>
            </a:p>
            <a:p>
              <a:pPr/>
              <a14:m>
                <m:oMathPara xmlns:m="http://schemas.openxmlformats.org/officeDocument/2006/math">
                  <m:oMathParaPr>
                    <m:jc m:val="center"/>
                  </m:oMathParaPr>
                  <m:oMath xmlns:m="http://schemas.openxmlformats.org/officeDocument/2006/math">
                    <m:r>
                      <a:rPr lang="en-US" sz="1100" b="0" i="1" baseline="0">
                        <a:solidFill>
                          <a:schemeClr val="tx1"/>
                        </a:solidFill>
                        <a:effectLst/>
                        <a:latin typeface="Cambria Math" panose="02040503050406030204" pitchFamily="18" charset="0"/>
                        <a:ea typeface="Cambria Math" panose="02040503050406030204" pitchFamily="18" charset="0"/>
                        <a:cs typeface="+mn-cs"/>
                      </a:rPr>
                      <m:t>𝐷𝑒𝑐𝑙𝑎𝑟𝑒𝑑</m:t>
                    </m:r>
                    <m:r>
                      <a:rPr lang="en-US" sz="1100" b="0" i="1" baseline="0">
                        <a:solidFill>
                          <a:schemeClr val="tx1"/>
                        </a:solidFill>
                        <a:effectLst/>
                        <a:latin typeface="Cambria Math" panose="02040503050406030204" pitchFamily="18" charset="0"/>
                        <a:ea typeface="Cambria Math" panose="02040503050406030204" pitchFamily="18" charset="0"/>
                        <a:cs typeface="+mn-cs"/>
                      </a:rPr>
                      <m:t> </m:t>
                    </m:r>
                    <m:r>
                      <a:rPr lang="en-US" sz="1100" b="0" i="1" baseline="0">
                        <a:solidFill>
                          <a:schemeClr val="tx1"/>
                        </a:solidFill>
                        <a:effectLst/>
                        <a:latin typeface="Cambria Math" panose="02040503050406030204" pitchFamily="18" charset="0"/>
                        <a:ea typeface="Cambria Math" panose="02040503050406030204" pitchFamily="18" charset="0"/>
                        <a:cs typeface="+mn-cs"/>
                      </a:rPr>
                      <m:t>𝑝𝑎𝑐𝑘𝑎𝑔𝑒</m:t>
                    </m:r>
                    <m:r>
                      <a:rPr lang="en-US" sz="1100" b="0" i="1" baseline="0">
                        <a:solidFill>
                          <a:schemeClr val="tx1"/>
                        </a:solidFill>
                        <a:effectLst/>
                        <a:latin typeface="Cambria Math" panose="02040503050406030204" pitchFamily="18" charset="0"/>
                        <a:ea typeface="Cambria Math" panose="02040503050406030204" pitchFamily="18" charset="0"/>
                        <a:cs typeface="+mn-cs"/>
                      </a:rPr>
                      <m:t> </m:t>
                    </m:r>
                    <m:r>
                      <a:rPr lang="en-US" sz="1100" b="0" i="1" baseline="0">
                        <a:solidFill>
                          <a:schemeClr val="tx1"/>
                        </a:solidFill>
                        <a:effectLst/>
                        <a:latin typeface="Cambria Math" panose="02040503050406030204" pitchFamily="18" charset="0"/>
                        <a:ea typeface="Cambria Math" panose="02040503050406030204" pitchFamily="18" charset="0"/>
                        <a:cs typeface="+mn-cs"/>
                      </a:rPr>
                      <m:t>𝑑𝑒𝑙𝑎𝑦</m:t>
                    </m:r>
                    <m:r>
                      <a:rPr lang="en-US" sz="1100" b="0" i="1" baseline="0">
                        <a:solidFill>
                          <a:schemeClr val="tx1"/>
                        </a:solidFill>
                        <a:effectLst/>
                        <a:latin typeface="Cambria Math" panose="02040503050406030204" pitchFamily="18" charset="0"/>
                        <a:ea typeface="Cambria Math" panose="02040503050406030204" pitchFamily="18" charset="0"/>
                        <a:cs typeface="+mn-cs"/>
                      </a:rPr>
                      <m:t>=</m:t>
                    </m:r>
                    <m:r>
                      <a:rPr lang="en-US" sz="1100" b="0" i="1" baseline="0">
                        <a:solidFill>
                          <a:schemeClr val="tx1"/>
                        </a:solidFill>
                        <a:effectLst/>
                        <a:latin typeface="Cambria Math" panose="02040503050406030204" pitchFamily="18" charset="0"/>
                        <a:ea typeface="Cambria Math" panose="02040503050406030204" pitchFamily="18" charset="0"/>
                        <a:cs typeface="+mn-cs"/>
                      </a:rPr>
                      <m:t>𝐴𝑣𝑒𝑟𝑎𝑔𝑒</m:t>
                    </m:r>
                    <m:r>
                      <a:rPr lang="en-US" sz="1100" b="0" i="1" baseline="0">
                        <a:solidFill>
                          <a:schemeClr val="tx1"/>
                        </a:solidFill>
                        <a:effectLst/>
                        <a:latin typeface="Cambria Math" panose="02040503050406030204" pitchFamily="18" charset="0"/>
                        <a:ea typeface="Cambria Math" panose="02040503050406030204" pitchFamily="18" charset="0"/>
                        <a:cs typeface="+mn-cs"/>
                      </a:rPr>
                      <m:t> </m:t>
                    </m:r>
                    <m:r>
                      <a:rPr lang="en-US" sz="1100" b="0" i="1" baseline="0">
                        <a:solidFill>
                          <a:schemeClr val="tx1"/>
                        </a:solidFill>
                        <a:effectLst/>
                        <a:latin typeface="Cambria Math" panose="02040503050406030204" pitchFamily="18" charset="0"/>
                        <a:ea typeface="Cambria Math" panose="02040503050406030204" pitchFamily="18" charset="0"/>
                        <a:cs typeface="+mn-cs"/>
                      </a:rPr>
                      <m:t>𝑝𝑎𝑐𝑘𝑎𝑔𝑒</m:t>
                    </m:r>
                    <m:r>
                      <a:rPr lang="en-US" sz="1100" b="0" i="1" baseline="0">
                        <a:solidFill>
                          <a:schemeClr val="tx1"/>
                        </a:solidFill>
                        <a:effectLst/>
                        <a:latin typeface="Cambria Math" panose="02040503050406030204" pitchFamily="18" charset="0"/>
                        <a:ea typeface="Cambria Math" panose="02040503050406030204" pitchFamily="18" charset="0"/>
                        <a:cs typeface="+mn-cs"/>
                      </a:rPr>
                      <m:t> </m:t>
                    </m:r>
                    <m:r>
                      <a:rPr lang="en-US" sz="1100" b="0" i="1" baseline="0">
                        <a:solidFill>
                          <a:schemeClr val="tx1"/>
                        </a:solidFill>
                        <a:effectLst/>
                        <a:latin typeface="Cambria Math" panose="02040503050406030204" pitchFamily="18" charset="0"/>
                        <a:ea typeface="Cambria Math" panose="02040503050406030204" pitchFamily="18" charset="0"/>
                        <a:cs typeface="+mn-cs"/>
                      </a:rPr>
                      <m:t>𝑑𝑒𝑙𝑎𝑦</m:t>
                    </m:r>
                    <m:r>
                      <a:rPr lang="en-US" sz="1100" b="0" i="1" baseline="0">
                        <a:solidFill>
                          <a:schemeClr val="tx1"/>
                        </a:solidFill>
                        <a:effectLst/>
                        <a:latin typeface="Cambria Math" panose="02040503050406030204" pitchFamily="18" charset="0"/>
                        <a:ea typeface="Cambria Math" panose="02040503050406030204" pitchFamily="18" charset="0"/>
                        <a:cs typeface="+mn-cs"/>
                      </a:rPr>
                      <m:t>+ ∆</m:t>
                    </m:r>
                  </m:oMath>
                </m:oMathPara>
              </a14:m>
              <a:endParaRPr lang="en-US" sz="1100" b="0" baseline="0">
                <a:solidFill>
                  <a:schemeClr val="tx1"/>
                </a:solidFill>
                <a:effectLst/>
                <a:ea typeface="Cambria Math" panose="02040503050406030204" pitchFamily="18" charset="0"/>
                <a:cs typeface="+mn-cs"/>
              </a:endParaRPr>
            </a:p>
            <a:p>
              <a:r>
                <a:rPr lang="en-US" sz="1100" b="0" baseline="0">
                  <a:solidFill>
                    <a:schemeClr val="tx1"/>
                  </a:solidFill>
                  <a:effectLst/>
                  <a:ea typeface="Cambria Math" panose="02040503050406030204" pitchFamily="18" charset="0"/>
                  <a:cs typeface="+mn-cs"/>
                </a:rPr>
                <a:t>So the adjusted error in flight time is:</a:t>
              </a:r>
            </a:p>
            <a:p>
              <a:pPr/>
              <a14:m>
                <m:oMathPara xmlns:m="http://schemas.openxmlformats.org/officeDocument/2006/math">
                  <m:oMathParaPr>
                    <m:jc m:val="center"/>
                  </m:oMathParaPr>
                  <m:oMath xmlns:m="http://schemas.openxmlformats.org/officeDocument/2006/math">
                    <m:sSubSup>
                      <m:sSubSupPr>
                        <m:ctrlPr>
                          <a:rPr lang="en-US" sz="1100" b="0" i="1" baseline="0">
                            <a:solidFill>
                              <a:schemeClr val="tx1"/>
                            </a:solidFill>
                            <a:effectLst/>
                            <a:latin typeface="Cambria Math" panose="02040503050406030204" pitchFamily="18" charset="0"/>
                            <a:ea typeface="Cambria Math" panose="02040503050406030204" pitchFamily="18" charset="0"/>
                            <a:cs typeface="+mn-cs"/>
                          </a:rPr>
                        </m:ctrlPr>
                      </m:sSubSupPr>
                      <m:e>
                        <m:r>
                          <a:rPr lang="en-US" sz="1100" b="0" i="1" baseline="0">
                            <a:solidFill>
                              <a:schemeClr val="tx1"/>
                            </a:solidFill>
                            <a:effectLst/>
                            <a:latin typeface="Cambria Math" panose="02040503050406030204" pitchFamily="18" charset="0"/>
                            <a:ea typeface="Cambria Math" panose="02040503050406030204" pitchFamily="18" charset="0"/>
                            <a:cs typeface="+mn-cs"/>
                          </a:rPr>
                          <m:t>𝐸𝑟𝑟𝑜𝑟</m:t>
                        </m:r>
                      </m:e>
                      <m:sub>
                        <m:r>
                          <a:rPr lang="en-US" sz="1100" b="0" i="1" baseline="0">
                            <a:solidFill>
                              <a:schemeClr val="tx1"/>
                            </a:solidFill>
                            <a:effectLst/>
                            <a:latin typeface="Cambria Math" panose="02040503050406030204" pitchFamily="18" charset="0"/>
                            <a:ea typeface="Cambria Math" panose="02040503050406030204" pitchFamily="18" charset="0"/>
                            <a:cs typeface="+mn-cs"/>
                          </a:rPr>
                          <m:t>𝑇</m:t>
                        </m:r>
                      </m:sub>
                      <m:sup>
                        <m:r>
                          <a:rPr lang="en-US" sz="1100" b="0" i="1" baseline="0">
                            <a:solidFill>
                              <a:schemeClr val="tx1"/>
                            </a:solidFill>
                            <a:effectLst/>
                            <a:latin typeface="Cambria Math" panose="02040503050406030204" pitchFamily="18" charset="0"/>
                            <a:ea typeface="Cambria Math" panose="02040503050406030204" pitchFamily="18" charset="0"/>
                            <a:cs typeface="+mn-cs"/>
                          </a:rPr>
                          <m:t>′</m:t>
                        </m:r>
                      </m:sup>
                    </m:sSubSup>
                    <m:r>
                      <a:rPr lang="en-US" sz="1100" b="0" i="1" baseline="0">
                        <a:solidFill>
                          <a:schemeClr val="tx1"/>
                        </a:solidFill>
                        <a:effectLst/>
                        <a:latin typeface="Cambria Math" panose="02040503050406030204" pitchFamily="18" charset="0"/>
                        <a:ea typeface="Cambria Math" panose="02040503050406030204" pitchFamily="18" charset="0"/>
                        <a:cs typeface="+mn-cs"/>
                      </a:rPr>
                      <m:t>=−(</m:t>
                    </m:r>
                    <m:r>
                      <a:rPr lang="en-US" sz="1100" b="0" i="1" baseline="0">
                        <a:solidFill>
                          <a:schemeClr val="tx1"/>
                        </a:solidFill>
                        <a:effectLst/>
                        <a:latin typeface="Cambria Math" panose="02040503050406030204" pitchFamily="18" charset="0"/>
                        <a:ea typeface="Cambria Math" panose="02040503050406030204" pitchFamily="18" charset="0"/>
                        <a:cs typeface="+mn-cs"/>
                      </a:rPr>
                      <m:t>𝜀</m:t>
                    </m:r>
                    <m:r>
                      <a:rPr lang="en-US" sz="1100" b="0" i="1" baseline="0">
                        <a:solidFill>
                          <a:schemeClr val="tx1"/>
                        </a:solidFill>
                        <a:effectLst/>
                        <a:latin typeface="Cambria Math" panose="02040503050406030204" pitchFamily="18" charset="0"/>
                        <a:ea typeface="Cambria Math" panose="02040503050406030204" pitchFamily="18" charset="0"/>
                        <a:cs typeface="+mn-cs"/>
                      </a:rPr>
                      <m:t>+∆)</m:t>
                    </m:r>
                  </m:oMath>
                </m:oMathPara>
              </a14:m>
              <a:endParaRPr lang="en-US" sz="1100" b="0" baseline="0">
                <a:solidFill>
                  <a:schemeClr val="tx1"/>
                </a:solidFill>
                <a:effectLst/>
                <a:ea typeface="Cambria Math" panose="02040503050406030204" pitchFamily="18" charset="0"/>
                <a:cs typeface="+mn-cs"/>
              </a:endParaRPr>
            </a:p>
            <a:p>
              <a:r>
                <a:rPr lang="en-US" sz="1100" b="0" baseline="0">
                  <a:solidFill>
                    <a:schemeClr val="tx1"/>
                  </a:solidFill>
                  <a:effectLst/>
                  <a:ea typeface="Cambria Math" panose="02040503050406030204" pitchFamily="18" charset="0"/>
                  <a:cs typeface="+mn-cs"/>
                </a:rPr>
                <a:t>Therefore the skew condition now is:</a:t>
              </a:r>
            </a:p>
            <a:p>
              <a:pPr/>
              <a14:m>
                <m:oMathPara xmlns:m="http://schemas.openxmlformats.org/officeDocument/2006/math">
                  <m:oMathParaPr>
                    <m:jc m:val="center"/>
                  </m:oMathParaPr>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m:t>
                        </m:r>
                        <m:r>
                          <a:rPr lang="en-US" sz="1100" b="0" i="1" baseline="0">
                            <a:solidFill>
                              <a:schemeClr val="tx1"/>
                            </a:solidFill>
                            <a:effectLst/>
                            <a:latin typeface="Cambria Math" panose="02040503050406030204" pitchFamily="18" charset="0"/>
                            <a:ea typeface="+mn-ea"/>
                            <a:cs typeface="+mn-cs"/>
                          </a:rPr>
                          <m:t>𝑆𝑘𝑒𝑤</m:t>
                        </m:r>
                      </m:e>
                      <m:sub>
                        <m:r>
                          <a:rPr lang="en-US" sz="1100" b="0" i="1" baseline="0">
                            <a:solidFill>
                              <a:schemeClr val="tx1"/>
                            </a:solidFill>
                            <a:effectLst/>
                            <a:latin typeface="Cambria Math" panose="02040503050406030204" pitchFamily="18" charset="0"/>
                            <a:ea typeface="+mn-ea"/>
                            <a:cs typeface="+mn-cs"/>
                          </a:rPr>
                          <m:t>𝑀𝐴𝑋</m:t>
                        </m:r>
                      </m:sub>
                    </m:sSub>
                    <m:r>
                      <a:rPr lang="en-US" sz="1100" b="0" i="1" baseline="0">
                        <a:solidFill>
                          <a:schemeClr val="tx1"/>
                        </a:solidFill>
                        <a:effectLst/>
                        <a:latin typeface="Cambria Math" panose="02040503050406030204" pitchFamily="18" charset="0"/>
                        <a:ea typeface="+mn-ea"/>
                        <a:cs typeface="+mn-cs"/>
                      </a:rPr>
                      <m:t>≤</m:t>
                    </m:r>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𝜀</m:t>
                        </m:r>
                      </m:e>
                      <m:sub>
                        <m:r>
                          <a:rPr lang="en-US" sz="1100" b="0" i="1" baseline="0">
                            <a:solidFill>
                              <a:schemeClr val="tx1"/>
                            </a:solidFill>
                            <a:effectLst/>
                            <a:latin typeface="Cambria Math" panose="02040503050406030204" pitchFamily="18" charset="0"/>
                            <a:ea typeface="+mn-ea"/>
                            <a:cs typeface="+mn-cs"/>
                          </a:rPr>
                          <m:t>𝐶𝐿𝐾</m:t>
                        </m:r>
                      </m:sub>
                    </m:sSub>
                    <m:r>
                      <a:rPr lang="en-US" sz="1100" b="0" i="1" baseline="0">
                        <a:solidFill>
                          <a:schemeClr val="tx1"/>
                        </a:solidFill>
                        <a:effectLst/>
                        <a:latin typeface="Cambria Math" panose="02040503050406030204" pitchFamily="18" charset="0"/>
                        <a:ea typeface="+mn-ea"/>
                        <a:cs typeface="+mn-cs"/>
                      </a:rPr>
                      <m:t>−</m:t>
                    </m:r>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𝜀</m:t>
                        </m:r>
                      </m:e>
                      <m:sub>
                        <m:r>
                          <a:rPr lang="en-US" sz="1100" b="0" i="1" baseline="0">
                            <a:solidFill>
                              <a:schemeClr val="tx1"/>
                            </a:solidFill>
                            <a:effectLst/>
                            <a:latin typeface="Cambria Math" panose="02040503050406030204" pitchFamily="18" charset="0"/>
                            <a:ea typeface="+mn-ea"/>
                            <a:cs typeface="+mn-cs"/>
                          </a:rPr>
                          <m:t>𝐷𝐴𝑇𝐴</m:t>
                        </m:r>
                      </m:sub>
                    </m:sSub>
                    <m:r>
                      <a:rPr lang="en-US" sz="1100" b="0" i="1" baseline="0">
                        <a:solidFill>
                          <a:schemeClr val="tx1"/>
                        </a:solidFill>
                        <a:effectLst/>
                        <a:latin typeface="Cambria Math" panose="02040503050406030204" pitchFamily="18" charset="0"/>
                        <a:ea typeface="+mn-ea"/>
                        <a:cs typeface="+mn-cs"/>
                      </a:rPr>
                      <m:t>− </m:t>
                    </m:r>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Cambria Math" panose="02040503050406030204" pitchFamily="18" charset="0"/>
                            <a:cs typeface="+mn-cs"/>
                          </a:rPr>
                          <m:t>∆</m:t>
                        </m:r>
                      </m:e>
                      <m:sub>
                        <m:r>
                          <a:rPr lang="en-US" sz="1100" b="0" i="1" baseline="0">
                            <a:solidFill>
                              <a:schemeClr val="tx1"/>
                            </a:solidFill>
                            <a:effectLst/>
                            <a:latin typeface="Cambria Math" panose="02040503050406030204" pitchFamily="18" charset="0"/>
                            <a:ea typeface="+mn-ea"/>
                            <a:cs typeface="+mn-cs"/>
                          </a:rPr>
                          <m:t>𝐷𝐴𝑇𝐴</m:t>
                        </m:r>
                      </m:sub>
                    </m:sSub>
                    <m:r>
                      <a:rPr lang="en-US" sz="1100" b="0" i="1" baseline="0">
                        <a:solidFill>
                          <a:schemeClr val="tx1"/>
                        </a:solidFill>
                        <a:effectLst/>
                        <a:latin typeface="Cambria Math" panose="02040503050406030204" pitchFamily="18" charset="0"/>
                        <a:ea typeface="+mn-ea"/>
                        <a:cs typeface="+mn-cs"/>
                      </a:rPr>
                      <m:t>≤</m:t>
                    </m:r>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𝑆𝑘𝑒𝑤</m:t>
                        </m:r>
                      </m:e>
                      <m:sub>
                        <m:r>
                          <a:rPr lang="en-US" sz="1100" b="0" i="1" baseline="0">
                            <a:solidFill>
                              <a:schemeClr val="tx1"/>
                            </a:solidFill>
                            <a:effectLst/>
                            <a:latin typeface="Cambria Math" panose="02040503050406030204" pitchFamily="18" charset="0"/>
                            <a:ea typeface="+mn-ea"/>
                            <a:cs typeface="+mn-cs"/>
                          </a:rPr>
                          <m:t>𝑀𝐴𝑋</m:t>
                        </m:r>
                      </m:sub>
                    </m:sSub>
                  </m:oMath>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m:t>
                        </m:r>
                        <m:r>
                          <a:rPr lang="en-US" sz="1100" b="0" i="1" baseline="0">
                            <a:solidFill>
                              <a:schemeClr val="tx1"/>
                            </a:solidFill>
                            <a:effectLst/>
                            <a:latin typeface="Cambria Math" panose="02040503050406030204" pitchFamily="18" charset="0"/>
                            <a:ea typeface="+mn-ea"/>
                            <a:cs typeface="+mn-cs"/>
                          </a:rPr>
                          <m:t>𝑆𝑘𝑒𝑤</m:t>
                        </m:r>
                      </m:e>
                      <m:sub>
                        <m:r>
                          <a:rPr lang="en-US" sz="1100" b="0" i="1" baseline="0">
                            <a:solidFill>
                              <a:schemeClr val="tx1"/>
                            </a:solidFill>
                            <a:effectLst/>
                            <a:latin typeface="Cambria Math" panose="02040503050406030204" pitchFamily="18" charset="0"/>
                            <a:ea typeface="+mn-ea"/>
                            <a:cs typeface="+mn-cs"/>
                          </a:rPr>
                          <m:t>𝑀𝐴𝑋</m:t>
                        </m:r>
                      </m:sub>
                    </m:sSub>
                    <m:r>
                      <a:rPr lang="en-US" sz="1100" b="0" i="1" baseline="0">
                        <a:solidFill>
                          <a:schemeClr val="tx1"/>
                        </a:solidFill>
                        <a:effectLst/>
                        <a:latin typeface="Cambria Math" panose="02040503050406030204" pitchFamily="18" charset="0"/>
                        <a:ea typeface="+mn-ea"/>
                        <a:cs typeface="+mn-cs"/>
                      </a:rPr>
                      <m:t>+</m:t>
                    </m:r>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𝜀</m:t>
                        </m:r>
                      </m:e>
                      <m:sub>
                        <m:r>
                          <a:rPr lang="en-US" sz="1100" b="0" i="1" baseline="0">
                            <a:solidFill>
                              <a:schemeClr val="tx1"/>
                            </a:solidFill>
                            <a:effectLst/>
                            <a:latin typeface="Cambria Math" panose="02040503050406030204" pitchFamily="18" charset="0"/>
                            <a:ea typeface="+mn-ea"/>
                            <a:cs typeface="+mn-cs"/>
                          </a:rPr>
                          <m:t>𝐶𝐿𝐾</m:t>
                        </m:r>
                      </m:sub>
                    </m:sSub>
                    <m:r>
                      <a:rPr lang="en-US" sz="1100" b="0" i="1" baseline="0">
                        <a:solidFill>
                          <a:schemeClr val="tx1"/>
                        </a:solidFill>
                        <a:effectLst/>
                        <a:latin typeface="Cambria Math" panose="02040503050406030204" pitchFamily="18" charset="0"/>
                        <a:ea typeface="+mn-ea"/>
                        <a:cs typeface="+mn-cs"/>
                      </a:rPr>
                      <m:t>−</m:t>
                    </m:r>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𝜀</m:t>
                        </m:r>
                      </m:e>
                      <m:sub>
                        <m:r>
                          <a:rPr lang="en-US" sz="1100" b="0" i="1" baseline="0">
                            <a:solidFill>
                              <a:schemeClr val="tx1"/>
                            </a:solidFill>
                            <a:effectLst/>
                            <a:latin typeface="Cambria Math" panose="02040503050406030204" pitchFamily="18" charset="0"/>
                            <a:ea typeface="+mn-ea"/>
                            <a:cs typeface="+mn-cs"/>
                          </a:rPr>
                          <m:t>𝐷𝐴𝑇𝐴</m:t>
                        </m:r>
                      </m:sub>
                    </m:sSub>
                    <m:r>
                      <a:rPr lang="en-US" sz="1100" b="0" i="1" baseline="0">
                        <a:solidFill>
                          <a:schemeClr val="tx1"/>
                        </a:solidFill>
                        <a:effectLst/>
                        <a:latin typeface="Cambria Math" panose="02040503050406030204" pitchFamily="18" charset="0"/>
                        <a:ea typeface="+mn-ea"/>
                        <a:cs typeface="+mn-cs"/>
                      </a:rPr>
                      <m:t> </m:t>
                    </m:r>
                    <m:r>
                      <a:rPr lang="en-US" sz="1100" b="0" i="1" baseline="0">
                        <a:solidFill>
                          <a:schemeClr val="tx1"/>
                        </a:solidFill>
                        <a:effectLst/>
                        <a:latin typeface="Cambria Math" panose="02040503050406030204" pitchFamily="18" charset="0"/>
                        <a:ea typeface="Cambria Math" panose="02040503050406030204" pitchFamily="18" charset="0"/>
                        <a:cs typeface="+mn-cs"/>
                      </a:rPr>
                      <m:t>≤ </m:t>
                    </m:r>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m:t>
                        </m:r>
                      </m:e>
                      <m:sub>
                        <m:r>
                          <a:rPr lang="en-US" sz="1100" b="0" i="1" baseline="0">
                            <a:solidFill>
                              <a:schemeClr val="tx1"/>
                            </a:solidFill>
                            <a:effectLst/>
                            <a:latin typeface="Cambria Math" panose="02040503050406030204" pitchFamily="18" charset="0"/>
                            <a:ea typeface="+mn-ea"/>
                            <a:cs typeface="+mn-cs"/>
                          </a:rPr>
                          <m:t>𝐷𝐴𝑇𝐴</m:t>
                        </m:r>
                      </m:sub>
                    </m:sSub>
                    <m:r>
                      <a:rPr lang="en-US" sz="1100" b="0" i="1" baseline="0">
                        <a:solidFill>
                          <a:schemeClr val="tx1"/>
                        </a:solidFill>
                        <a:effectLst/>
                        <a:latin typeface="Cambria Math" panose="02040503050406030204" pitchFamily="18" charset="0"/>
                        <a:ea typeface="Cambria Math" panose="02040503050406030204" pitchFamily="18" charset="0"/>
                        <a:cs typeface="+mn-cs"/>
                      </a:rPr>
                      <m:t>≤ </m:t>
                    </m:r>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𝑆𝑘𝑒𝑤</m:t>
                        </m:r>
                      </m:e>
                      <m:sub>
                        <m:r>
                          <a:rPr lang="en-US" sz="1100" b="0" i="1" baseline="0">
                            <a:solidFill>
                              <a:schemeClr val="tx1"/>
                            </a:solidFill>
                            <a:effectLst/>
                            <a:latin typeface="Cambria Math" panose="02040503050406030204" pitchFamily="18" charset="0"/>
                            <a:ea typeface="+mn-ea"/>
                            <a:cs typeface="+mn-cs"/>
                          </a:rPr>
                          <m:t>𝑀𝐴𝑋</m:t>
                        </m:r>
                      </m:sub>
                    </m:sSub>
                    <m:r>
                      <a:rPr lang="en-US" sz="1100" b="0" i="1" baseline="0">
                        <a:solidFill>
                          <a:schemeClr val="tx1"/>
                        </a:solidFill>
                        <a:effectLst/>
                        <a:latin typeface="Cambria Math" panose="02040503050406030204" pitchFamily="18" charset="0"/>
                        <a:ea typeface="+mn-ea"/>
                        <a:cs typeface="+mn-cs"/>
                      </a:rPr>
                      <m:t>+</m:t>
                    </m:r>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𝜀</m:t>
                        </m:r>
                      </m:e>
                      <m:sub>
                        <m:r>
                          <a:rPr lang="en-US" sz="1100" b="0" i="1" baseline="0">
                            <a:solidFill>
                              <a:schemeClr val="tx1"/>
                            </a:solidFill>
                            <a:effectLst/>
                            <a:latin typeface="Cambria Math" panose="02040503050406030204" pitchFamily="18" charset="0"/>
                            <a:ea typeface="+mn-ea"/>
                            <a:cs typeface="+mn-cs"/>
                          </a:rPr>
                          <m:t>𝐶𝐿𝐾</m:t>
                        </m:r>
                      </m:sub>
                    </m:sSub>
                    <m:r>
                      <a:rPr lang="en-US" sz="1100" b="0" i="1" baseline="0">
                        <a:solidFill>
                          <a:schemeClr val="tx1"/>
                        </a:solidFill>
                        <a:effectLst/>
                        <a:latin typeface="Cambria Math" panose="02040503050406030204" pitchFamily="18" charset="0"/>
                        <a:ea typeface="+mn-ea"/>
                        <a:cs typeface="+mn-cs"/>
                      </a:rPr>
                      <m:t>−</m:t>
                    </m:r>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𝜀</m:t>
                        </m:r>
                      </m:e>
                      <m:sub>
                        <m:r>
                          <a:rPr lang="en-US" sz="1100" b="0" i="1" baseline="0">
                            <a:solidFill>
                              <a:schemeClr val="tx1"/>
                            </a:solidFill>
                            <a:effectLst/>
                            <a:latin typeface="Cambria Math" panose="02040503050406030204" pitchFamily="18" charset="0"/>
                            <a:ea typeface="+mn-ea"/>
                            <a:cs typeface="+mn-cs"/>
                          </a:rPr>
                          <m:t>𝐷𝐴𝑇𝐴</m:t>
                        </m:r>
                      </m:sub>
                    </m:sSub>
                  </m:oMath>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𝑆𝑘𝑒𝑤</m:t>
                        </m:r>
                        <m:r>
                          <a:rPr lang="en-US" sz="1100" b="0" i="1" baseline="0">
                            <a:solidFill>
                              <a:schemeClr val="tx1"/>
                            </a:solidFill>
                            <a:effectLst/>
                            <a:latin typeface="Cambria Math" panose="02040503050406030204" pitchFamily="18" charset="0"/>
                            <a:ea typeface="+mn-ea"/>
                            <a:cs typeface="+mn-cs"/>
                          </a:rPr>
                          <m:t>−</m:t>
                        </m:r>
                        <m:r>
                          <a:rPr lang="en-US" sz="1100" b="0" i="1" baseline="0">
                            <a:solidFill>
                              <a:schemeClr val="tx1"/>
                            </a:solidFill>
                            <a:effectLst/>
                            <a:latin typeface="Cambria Math" panose="02040503050406030204" pitchFamily="18" charset="0"/>
                            <a:ea typeface="+mn-ea"/>
                            <a:cs typeface="+mn-cs"/>
                          </a:rPr>
                          <m:t>𝑆𝑘𝑒𝑤</m:t>
                        </m:r>
                      </m:e>
                      <m:sub>
                        <m:r>
                          <a:rPr lang="en-US" sz="1100" b="0" i="1" baseline="0">
                            <a:solidFill>
                              <a:schemeClr val="tx1"/>
                            </a:solidFill>
                            <a:effectLst/>
                            <a:latin typeface="Cambria Math" panose="02040503050406030204" pitchFamily="18" charset="0"/>
                            <a:ea typeface="+mn-ea"/>
                            <a:cs typeface="+mn-cs"/>
                          </a:rPr>
                          <m:t>𝑀𝐴𝑋</m:t>
                        </m:r>
                      </m:sub>
                    </m:sSub>
                    <m:r>
                      <a:rPr lang="en-US" sz="1100" b="0" i="1" baseline="0">
                        <a:solidFill>
                          <a:schemeClr val="tx1"/>
                        </a:solidFill>
                        <a:effectLst/>
                        <a:latin typeface="Cambria Math" panose="02040503050406030204" pitchFamily="18" charset="0"/>
                        <a:ea typeface="+mn-ea"/>
                        <a:cs typeface="+mn-cs"/>
                      </a:rPr>
                      <m:t>≤ </m:t>
                    </m:r>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m:t>
                        </m:r>
                      </m:e>
                      <m:sub>
                        <m:r>
                          <a:rPr lang="en-US" sz="1100" b="0" i="1" baseline="0">
                            <a:solidFill>
                              <a:schemeClr val="tx1"/>
                            </a:solidFill>
                            <a:effectLst/>
                            <a:latin typeface="Cambria Math" panose="02040503050406030204" pitchFamily="18" charset="0"/>
                            <a:ea typeface="+mn-ea"/>
                            <a:cs typeface="+mn-cs"/>
                          </a:rPr>
                          <m:t>𝐷𝐴𝑇𝐴</m:t>
                        </m:r>
                      </m:sub>
                    </m:sSub>
                    <m:r>
                      <a:rPr lang="en-US" sz="1100" b="0" i="1" baseline="0">
                        <a:solidFill>
                          <a:schemeClr val="tx1"/>
                        </a:solidFill>
                        <a:effectLst/>
                        <a:latin typeface="Cambria Math" panose="02040503050406030204" pitchFamily="18" charset="0"/>
                        <a:ea typeface="+mn-ea"/>
                        <a:cs typeface="+mn-cs"/>
                      </a:rPr>
                      <m:t>≤ </m:t>
                    </m:r>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𝑆𝑘𝑒𝑤</m:t>
                        </m:r>
                      </m:e>
                      <m:sub>
                        <m:r>
                          <a:rPr lang="en-US" sz="1100" b="0" i="1" baseline="0">
                            <a:solidFill>
                              <a:schemeClr val="tx1"/>
                            </a:solidFill>
                            <a:effectLst/>
                            <a:latin typeface="Cambria Math" panose="02040503050406030204" pitchFamily="18" charset="0"/>
                            <a:ea typeface="+mn-ea"/>
                            <a:cs typeface="+mn-cs"/>
                          </a:rPr>
                          <m:t>𝑀𝐴𝑋</m:t>
                        </m:r>
                      </m:sub>
                    </m:sSub>
                    <m:r>
                      <a:rPr lang="en-US" sz="1100" b="0" i="1" baseline="0">
                        <a:solidFill>
                          <a:schemeClr val="tx1"/>
                        </a:solidFill>
                        <a:effectLst/>
                        <a:latin typeface="Cambria Math" panose="02040503050406030204" pitchFamily="18" charset="0"/>
                        <a:ea typeface="+mn-ea"/>
                        <a:cs typeface="+mn-cs"/>
                      </a:rPr>
                      <m:t>+</m:t>
                    </m:r>
                    <m:r>
                      <a:rPr lang="en-US" sz="1100" b="0" i="1" baseline="0">
                        <a:solidFill>
                          <a:schemeClr val="tx1"/>
                        </a:solidFill>
                        <a:effectLst/>
                        <a:latin typeface="Cambria Math" panose="02040503050406030204" pitchFamily="18" charset="0"/>
                        <a:ea typeface="+mn-ea"/>
                        <a:cs typeface="+mn-cs"/>
                      </a:rPr>
                      <m:t>𝑆𝑘𝑒𝑤</m:t>
                    </m:r>
                  </m:oMath>
                </m:oMathPara>
              </a14:m>
              <a:endParaRPr lang="en-US" sz="1100" b="0" baseline="0">
                <a:solidFill>
                  <a:schemeClr val="tx1"/>
                </a:solidFill>
                <a:effectLst/>
                <a:ea typeface="Cambria Math" panose="02040503050406030204" pitchFamily="18" charset="0"/>
                <a:cs typeface="+mn-cs"/>
              </a:endParaRPr>
            </a:p>
            <a:p>
              <a:r>
                <a:rPr lang="en-US" sz="1100" b="0" baseline="0">
                  <a:solidFill>
                    <a:schemeClr val="tx1"/>
                  </a:solidFill>
                  <a:effectLst/>
                  <a:ea typeface="Cambria Math" panose="02040503050406030204" pitchFamily="18" charset="0"/>
                  <a:cs typeface="+mn-cs"/>
                </a:rPr>
                <a:t>What is the smallest </a:t>
              </a:r>
              <a14:m>
                <m:oMath xmlns:m="http://schemas.openxmlformats.org/officeDocument/2006/math">
                  <m:d>
                    <m:dPr>
                      <m:begChr m:val="|"/>
                      <m:endChr m:val="|"/>
                      <m:ctrlPr>
                        <a:rPr lang="en-US" sz="1100" b="0" i="1" baseline="0">
                          <a:solidFill>
                            <a:schemeClr val="tx1"/>
                          </a:solidFill>
                          <a:effectLst/>
                          <a:latin typeface="Cambria Math" panose="02040503050406030204" pitchFamily="18" charset="0"/>
                          <a:ea typeface="Cambria Math" panose="02040503050406030204" pitchFamily="18" charset="0"/>
                          <a:cs typeface="+mn-cs"/>
                        </a:rPr>
                      </m:ctrlPr>
                    </m:dPr>
                    <m:e>
                      <m:sSub>
                        <m:sSubPr>
                          <m:ctrlPr>
                            <a:rPr lang="en-US" sz="1100" b="0" i="1" baseline="0">
                              <a:solidFill>
                                <a:schemeClr val="tx1"/>
                              </a:solidFill>
                              <a:effectLst/>
                              <a:latin typeface="Cambria Math" panose="02040503050406030204" pitchFamily="18" charset="0"/>
                              <a:ea typeface="Cambria Math" panose="02040503050406030204" pitchFamily="18" charset="0"/>
                              <a:cs typeface="+mn-cs"/>
                            </a:rPr>
                          </m:ctrlPr>
                        </m:sSubPr>
                        <m:e>
                          <m:r>
                            <a:rPr lang="en-US" sz="1100" b="0" i="1" baseline="0">
                              <a:solidFill>
                                <a:schemeClr val="tx1"/>
                              </a:solidFill>
                              <a:effectLst/>
                              <a:latin typeface="Cambria Math" panose="02040503050406030204" pitchFamily="18" charset="0"/>
                              <a:ea typeface="Cambria Math" panose="02040503050406030204" pitchFamily="18" charset="0"/>
                              <a:cs typeface="+mn-cs"/>
                            </a:rPr>
                            <m:t>∆</m:t>
                          </m:r>
                        </m:e>
                        <m:sub>
                          <m:r>
                            <a:rPr lang="en-US" sz="1100" b="0" i="1" baseline="0">
                              <a:solidFill>
                                <a:schemeClr val="tx1"/>
                              </a:solidFill>
                              <a:effectLst/>
                              <a:latin typeface="Cambria Math" panose="02040503050406030204" pitchFamily="18" charset="0"/>
                              <a:ea typeface="Cambria Math" panose="02040503050406030204" pitchFamily="18" charset="0"/>
                              <a:cs typeface="+mn-cs"/>
                            </a:rPr>
                            <m:t>𝐷𝐴𝑇𝐴</m:t>
                          </m:r>
                        </m:sub>
                      </m:sSub>
                    </m:e>
                  </m:d>
                </m:oMath>
              </a14:m>
              <a:r>
                <a:rPr lang="en-US" sz="1100" b="0" baseline="0">
                  <a:solidFill>
                    <a:schemeClr val="tx1"/>
                  </a:solidFill>
                  <a:effectLst/>
                  <a:ea typeface="Cambria Math" panose="02040503050406030204" pitchFamily="18" charset="0"/>
                  <a:cs typeface="+mn-cs"/>
                </a:rPr>
                <a:t> that satisfies the skew condition?</a:t>
              </a:r>
            </a:p>
            <a:p>
              <a:r>
                <a:rPr lang="en-US" sz="1100" b="0" baseline="0">
                  <a:solidFill>
                    <a:schemeClr val="tx1"/>
                  </a:solidFill>
                  <a:effectLst/>
                  <a:ea typeface="Cambria Math" panose="02040503050406030204" pitchFamily="18" charset="0"/>
                  <a:cs typeface="+mn-cs"/>
                </a:rPr>
                <a:t>Case 1: If </a:t>
              </a:r>
              <a14:m>
                <m:oMath xmlns:m="http://schemas.openxmlformats.org/officeDocument/2006/math">
                  <m:d>
                    <m:dPr>
                      <m:begChr m:val="|"/>
                      <m:endChr m:val="|"/>
                      <m:ctrlPr>
                        <a:rPr lang="en-US" sz="1100" b="0" i="1" baseline="0">
                          <a:solidFill>
                            <a:schemeClr val="tx1"/>
                          </a:solidFill>
                          <a:effectLst/>
                          <a:latin typeface="Cambria Math" panose="02040503050406030204" pitchFamily="18" charset="0"/>
                          <a:ea typeface="+mn-ea"/>
                          <a:cs typeface="+mn-cs"/>
                        </a:rPr>
                      </m:ctrlPr>
                    </m:dPr>
                    <m:e>
                      <m:r>
                        <a:rPr lang="en-US" sz="1100" b="0" i="1" baseline="0">
                          <a:solidFill>
                            <a:schemeClr val="tx1"/>
                          </a:solidFill>
                          <a:effectLst/>
                          <a:latin typeface="Cambria Math" panose="02040503050406030204" pitchFamily="18" charset="0"/>
                          <a:ea typeface="+mn-ea"/>
                          <a:cs typeface="+mn-cs"/>
                        </a:rPr>
                        <m:t>𝑆𝑘𝑒𝑤</m:t>
                      </m:r>
                    </m:e>
                  </m:d>
                  <m:r>
                    <a:rPr lang="en-US" sz="1100" b="0" i="1" baseline="0">
                      <a:solidFill>
                        <a:schemeClr val="tx1"/>
                      </a:solidFill>
                      <a:effectLst/>
                      <a:latin typeface="Cambria Math" panose="02040503050406030204" pitchFamily="18" charset="0"/>
                      <a:ea typeface="+mn-ea"/>
                      <a:cs typeface="+mn-cs"/>
                    </a:rPr>
                    <m:t>≤</m:t>
                  </m:r>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𝑆𝑘𝑒𝑤</m:t>
                      </m:r>
                    </m:e>
                    <m:sub>
                      <m:r>
                        <a:rPr lang="en-US" sz="1100" b="0" i="1" baseline="0">
                          <a:solidFill>
                            <a:schemeClr val="tx1"/>
                          </a:solidFill>
                          <a:effectLst/>
                          <a:latin typeface="Cambria Math" panose="02040503050406030204" pitchFamily="18" charset="0"/>
                          <a:ea typeface="+mn-ea"/>
                          <a:cs typeface="+mn-cs"/>
                        </a:rPr>
                        <m:t>𝑀𝐴𝑋</m:t>
                      </m:r>
                    </m:sub>
                  </m:sSub>
                </m:oMath>
              </a14:m>
              <a:r>
                <a:rPr lang="en-US" sz="1100" b="0" baseline="0">
                  <a:solidFill>
                    <a:schemeClr val="tx1"/>
                  </a:solidFill>
                  <a:effectLst/>
                  <a:ea typeface="Cambria Math" panose="02040503050406030204" pitchFamily="18" charset="0"/>
                  <a:cs typeface="+mn-cs"/>
                </a:rPr>
                <a:t>, </a:t>
              </a:r>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m:t>
                      </m:r>
                    </m:e>
                    <m:sub>
                      <m:r>
                        <a:rPr lang="en-US" sz="1100" b="0" i="1" baseline="0">
                          <a:solidFill>
                            <a:schemeClr val="tx1"/>
                          </a:solidFill>
                          <a:effectLst/>
                          <a:latin typeface="Cambria Math" panose="02040503050406030204" pitchFamily="18" charset="0"/>
                          <a:ea typeface="+mn-ea"/>
                          <a:cs typeface="+mn-cs"/>
                        </a:rPr>
                        <m:t>𝐷𝐴𝑇𝐴</m:t>
                      </m:r>
                    </m:sub>
                  </m:sSub>
                </m:oMath>
              </a14:m>
              <a:r>
                <a:rPr lang="en-US" sz="1100" b="0" baseline="0">
                  <a:solidFill>
                    <a:schemeClr val="tx1"/>
                  </a:solidFill>
                  <a:effectLst/>
                  <a:ea typeface="Cambria Math" panose="02040503050406030204" pitchFamily="18" charset="0"/>
                  <a:cs typeface="+mn-cs"/>
                </a:rPr>
                <a:t> = 0</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tx1"/>
                  </a:solidFill>
                  <a:effectLst/>
                  <a:ea typeface="Cambria Math" panose="02040503050406030204" pitchFamily="18" charset="0"/>
                  <a:cs typeface="+mn-cs"/>
                </a:rPr>
                <a:t>Case 2: </a:t>
              </a:r>
              <a:r>
                <a:rPr lang="en-US" sz="1100" b="0" baseline="0">
                  <a:solidFill>
                    <a:schemeClr val="tx1"/>
                  </a:solidFill>
                  <a:effectLst/>
                  <a:latin typeface="+mn-lt"/>
                  <a:ea typeface="+mn-ea"/>
                  <a:cs typeface="+mn-cs"/>
                </a:rPr>
                <a:t>If </a:t>
              </a:r>
              <a14:m>
                <m:oMath xmlns:m="http://schemas.openxmlformats.org/officeDocument/2006/math">
                  <m:r>
                    <m:rPr>
                      <m:sty m:val="p"/>
                    </m:rPr>
                    <a:rPr lang="en-US" sz="1100" b="0" i="0" baseline="0">
                      <a:solidFill>
                        <a:schemeClr val="tx1"/>
                      </a:solidFill>
                      <a:effectLst/>
                      <a:latin typeface="Cambria Math" panose="02040503050406030204" pitchFamily="18" charset="0"/>
                      <a:ea typeface="+mn-ea"/>
                      <a:cs typeface="+mn-cs"/>
                    </a:rPr>
                    <m:t>Skew</m:t>
                  </m:r>
                  <m:r>
                    <a:rPr lang="en-US" sz="1100" b="0" i="1" baseline="0">
                      <a:solidFill>
                        <a:schemeClr val="tx1"/>
                      </a:solidFill>
                      <a:effectLst/>
                      <a:latin typeface="Cambria Math" panose="02040503050406030204" pitchFamily="18" charset="0"/>
                      <a:ea typeface="Cambria Math" panose="02040503050406030204" pitchFamily="18" charset="0"/>
                      <a:cs typeface="+mn-cs"/>
                    </a:rPr>
                    <m:t>&lt;</m:t>
                  </m:r>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m:t>
                      </m:r>
                      <m:r>
                        <a:rPr lang="en-US" sz="1100" b="0" i="1" baseline="0">
                          <a:solidFill>
                            <a:schemeClr val="tx1"/>
                          </a:solidFill>
                          <a:effectLst/>
                          <a:latin typeface="Cambria Math" panose="02040503050406030204" pitchFamily="18" charset="0"/>
                          <a:ea typeface="+mn-ea"/>
                          <a:cs typeface="+mn-cs"/>
                        </a:rPr>
                        <m:t>𝑆𝑘𝑒𝑤</m:t>
                      </m:r>
                    </m:e>
                    <m:sub>
                      <m:r>
                        <a:rPr lang="en-US" sz="1100" b="0" i="1" baseline="0">
                          <a:solidFill>
                            <a:schemeClr val="tx1"/>
                          </a:solidFill>
                          <a:effectLst/>
                          <a:latin typeface="Cambria Math" panose="02040503050406030204" pitchFamily="18" charset="0"/>
                          <a:ea typeface="+mn-ea"/>
                          <a:cs typeface="+mn-cs"/>
                        </a:rPr>
                        <m:t>𝑀𝐴𝑋</m:t>
                      </m:r>
                    </m:sub>
                  </m:sSub>
                </m:oMath>
              </a14:m>
              <a:r>
                <a:rPr lang="en-US" sz="1100" b="0" baseline="0">
                  <a:solidFill>
                    <a:schemeClr val="tx1"/>
                  </a:solidFill>
                  <a:effectLst/>
                  <a:latin typeface="+mn-lt"/>
                  <a:ea typeface="+mn-ea"/>
                  <a:cs typeface="+mn-cs"/>
                </a:rPr>
                <a:t>, </a:t>
              </a:r>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m:t>
                      </m:r>
                    </m:e>
                    <m:sub>
                      <m:r>
                        <a:rPr lang="en-US" sz="1100" b="0" i="1" baseline="0">
                          <a:solidFill>
                            <a:schemeClr val="tx1"/>
                          </a:solidFill>
                          <a:effectLst/>
                          <a:latin typeface="Cambria Math" panose="02040503050406030204" pitchFamily="18" charset="0"/>
                          <a:ea typeface="+mn-ea"/>
                          <a:cs typeface="+mn-cs"/>
                        </a:rPr>
                        <m:t>𝐷𝐴𝑇𝐴</m:t>
                      </m:r>
                    </m:sub>
                  </m:sSub>
                  <m:r>
                    <a:rPr lang="en-US" sz="1100" b="0" i="1" baseline="0">
                      <a:solidFill>
                        <a:schemeClr val="tx1"/>
                      </a:solidFill>
                      <a:effectLst/>
                      <a:latin typeface="Cambria Math" panose="02040503050406030204" pitchFamily="18" charset="0"/>
                      <a:ea typeface="Cambria Math" panose="02040503050406030204" pitchFamily="18" charset="0"/>
                      <a:cs typeface="+mn-cs"/>
                    </a:rPr>
                    <m:t>=</m:t>
                  </m:r>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𝑆𝑘𝑒𝑤</m:t>
                      </m:r>
                    </m:e>
                    <m:sub>
                      <m:r>
                        <a:rPr lang="en-US" sz="1100" b="0" i="1" baseline="0">
                          <a:solidFill>
                            <a:schemeClr val="tx1"/>
                          </a:solidFill>
                          <a:effectLst/>
                          <a:latin typeface="Cambria Math" panose="02040503050406030204" pitchFamily="18" charset="0"/>
                          <a:ea typeface="+mn-ea"/>
                          <a:cs typeface="+mn-cs"/>
                        </a:rPr>
                        <m:t>𝑀𝐴𝑋</m:t>
                      </m:r>
                    </m:sub>
                  </m:sSub>
                  <m:r>
                    <a:rPr lang="en-US" sz="1100" b="0" i="1" baseline="0">
                      <a:solidFill>
                        <a:schemeClr val="tx1"/>
                      </a:solidFill>
                      <a:effectLst/>
                      <a:latin typeface="Cambria Math" panose="02040503050406030204" pitchFamily="18" charset="0"/>
                      <a:ea typeface="+mn-ea"/>
                      <a:cs typeface="+mn-cs"/>
                    </a:rPr>
                    <m:t>+</m:t>
                  </m:r>
                  <m:r>
                    <a:rPr lang="en-US" sz="1100" b="0" i="1" baseline="0">
                      <a:solidFill>
                        <a:schemeClr val="tx1"/>
                      </a:solidFill>
                      <a:effectLst/>
                      <a:latin typeface="Cambria Math" panose="02040503050406030204" pitchFamily="18" charset="0"/>
                      <a:ea typeface="+mn-ea"/>
                      <a:cs typeface="+mn-cs"/>
                    </a:rPr>
                    <m:t>𝑆𝑘𝑒𝑤</m:t>
                  </m:r>
                </m:oMath>
              </a14:m>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a:effectLst/>
                </a:rPr>
                <a:t>Case 3: </a:t>
              </a:r>
              <a:r>
                <a:rPr lang="en-US" sz="1100" b="0" baseline="0">
                  <a:solidFill>
                    <a:schemeClr val="tx1"/>
                  </a:solidFill>
                  <a:effectLst/>
                  <a:latin typeface="+mn-lt"/>
                  <a:ea typeface="+mn-ea"/>
                  <a:cs typeface="+mn-cs"/>
                </a:rPr>
                <a:t>If </a:t>
              </a:r>
              <a14:m>
                <m:oMath xmlns:m="http://schemas.openxmlformats.org/officeDocument/2006/math">
                  <m:r>
                    <m:rPr>
                      <m:sty m:val="p"/>
                    </m:rPr>
                    <a:rPr lang="en-US" sz="1100" b="0" i="0" baseline="0">
                      <a:solidFill>
                        <a:schemeClr val="tx1"/>
                      </a:solidFill>
                      <a:effectLst/>
                      <a:latin typeface="Cambria Math" panose="02040503050406030204" pitchFamily="18" charset="0"/>
                      <a:ea typeface="+mn-ea"/>
                      <a:cs typeface="+mn-cs"/>
                    </a:rPr>
                    <m:t>Skew</m:t>
                  </m:r>
                  <m:r>
                    <a:rPr lang="en-US" sz="1100" b="0" i="1" baseline="0">
                      <a:solidFill>
                        <a:schemeClr val="tx1"/>
                      </a:solidFill>
                      <a:effectLst/>
                      <a:latin typeface="Cambria Math" panose="02040503050406030204" pitchFamily="18" charset="0"/>
                      <a:ea typeface="+mn-ea"/>
                      <a:cs typeface="+mn-cs"/>
                    </a:rPr>
                    <m:t>&gt;</m:t>
                  </m:r>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𝑆𝑘𝑒𝑤</m:t>
                      </m:r>
                    </m:e>
                    <m:sub>
                      <m:r>
                        <a:rPr lang="en-US" sz="1100" b="0" i="1" baseline="0">
                          <a:solidFill>
                            <a:schemeClr val="tx1"/>
                          </a:solidFill>
                          <a:effectLst/>
                          <a:latin typeface="Cambria Math" panose="02040503050406030204" pitchFamily="18" charset="0"/>
                          <a:ea typeface="+mn-ea"/>
                          <a:cs typeface="+mn-cs"/>
                        </a:rPr>
                        <m:t>𝑀𝐴𝑋</m:t>
                      </m:r>
                    </m:sub>
                  </m:sSub>
                </m:oMath>
              </a14:m>
              <a:r>
                <a:rPr lang="en-US" sz="1100" b="0" baseline="0">
                  <a:solidFill>
                    <a:schemeClr val="tx1"/>
                  </a:solidFill>
                  <a:effectLst/>
                  <a:latin typeface="+mn-lt"/>
                  <a:ea typeface="+mn-ea"/>
                  <a:cs typeface="+mn-cs"/>
                </a:rPr>
                <a:t>, </a:t>
              </a:r>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m:t>
                      </m:r>
                    </m:e>
                    <m:sub>
                      <m:r>
                        <a:rPr lang="en-US" sz="1100" b="0" i="1" baseline="0">
                          <a:solidFill>
                            <a:schemeClr val="tx1"/>
                          </a:solidFill>
                          <a:effectLst/>
                          <a:latin typeface="Cambria Math" panose="02040503050406030204" pitchFamily="18" charset="0"/>
                          <a:ea typeface="+mn-ea"/>
                          <a:cs typeface="+mn-cs"/>
                        </a:rPr>
                        <m:t>𝐷𝐴𝑇𝐴</m:t>
                      </m:r>
                    </m:sub>
                  </m:sSub>
                  <m:r>
                    <a:rPr lang="en-US" sz="1100" b="0" i="1" baseline="0">
                      <a:solidFill>
                        <a:schemeClr val="tx1"/>
                      </a:solidFill>
                      <a:effectLst/>
                      <a:latin typeface="Cambria Math" panose="02040503050406030204" pitchFamily="18" charset="0"/>
                      <a:ea typeface="Cambria Math" panose="02040503050406030204" pitchFamily="18" charset="0"/>
                      <a:cs typeface="+mn-cs"/>
                    </a:rPr>
                    <m:t>=</m:t>
                  </m:r>
                  <m:r>
                    <m:rPr>
                      <m:sty m:val="p"/>
                    </m:rPr>
                    <a:rPr lang="en-US" sz="1100" b="0" i="0" baseline="0">
                      <a:solidFill>
                        <a:schemeClr val="tx1"/>
                      </a:solidFill>
                      <a:effectLst/>
                      <a:latin typeface="Cambria Math" panose="02040503050406030204" pitchFamily="18" charset="0"/>
                      <a:ea typeface="+mn-ea"/>
                      <a:cs typeface="+mn-cs"/>
                    </a:rPr>
                    <m:t>S</m:t>
                  </m:r>
                  <m:r>
                    <a:rPr lang="en-US" sz="1100" b="0" i="1" baseline="0">
                      <a:solidFill>
                        <a:schemeClr val="tx1"/>
                      </a:solidFill>
                      <a:effectLst/>
                      <a:latin typeface="Cambria Math" panose="02040503050406030204" pitchFamily="18" charset="0"/>
                      <a:ea typeface="+mn-ea"/>
                      <a:cs typeface="+mn-cs"/>
                    </a:rPr>
                    <m:t>𝑘𝑒𝑤</m:t>
                  </m:r>
                  <m:r>
                    <a:rPr lang="en-US" sz="1100" b="0" i="1" baseline="0">
                      <a:solidFill>
                        <a:schemeClr val="tx1"/>
                      </a:solidFill>
                      <a:effectLst/>
                      <a:latin typeface="Cambria Math" panose="02040503050406030204" pitchFamily="18" charset="0"/>
                      <a:ea typeface="+mn-ea"/>
                      <a:cs typeface="+mn-cs"/>
                    </a:rPr>
                    <m:t>−</m:t>
                  </m:r>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𝑆𝑘𝑒𝑤</m:t>
                      </m:r>
                    </m:e>
                    <m:sub>
                      <m:r>
                        <a:rPr lang="en-US" sz="1100" b="0" i="1" baseline="0">
                          <a:solidFill>
                            <a:schemeClr val="tx1"/>
                          </a:solidFill>
                          <a:effectLst/>
                          <a:latin typeface="Cambria Math" panose="02040503050406030204" pitchFamily="18" charset="0"/>
                          <a:ea typeface="+mn-ea"/>
                          <a:cs typeface="+mn-cs"/>
                        </a:rPr>
                        <m:t>𝑀𝐴𝑋</m:t>
                      </m:r>
                    </m:sub>
                  </m:sSub>
                </m:oMath>
              </a14:m>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b="0" baseline="0">
                <a:solidFill>
                  <a:schemeClr val="tx1"/>
                </a:solidFill>
                <a:effectLst/>
                <a:ea typeface="Cambria Math" panose="02040503050406030204" pitchFamily="18" charset="0"/>
                <a:cs typeface="+mn-cs"/>
              </a:endParaRPr>
            </a:p>
            <a:p>
              <a:endParaRPr lang="en-US" sz="1100" b="0" baseline="0">
                <a:solidFill>
                  <a:schemeClr val="tx1"/>
                </a:solidFill>
                <a:effectLst/>
                <a:ea typeface="Cambria Math" panose="02040503050406030204" pitchFamily="18" charset="0"/>
                <a:cs typeface="+mn-cs"/>
              </a:endParaRPr>
            </a:p>
            <a:p>
              <a:endParaRPr lang="en-US" sz="1100" b="0" baseline="0">
                <a:solidFill>
                  <a:schemeClr val="tx1"/>
                </a:solidFill>
                <a:effectLst/>
                <a:ea typeface="Cambria Math" panose="02040503050406030204" pitchFamily="18" charset="0"/>
                <a:cs typeface="+mn-cs"/>
              </a:endParaRPr>
            </a:p>
          </xdr:txBody>
        </xdr:sp>
      </mc:Choice>
      <mc:Fallback xmlns="">
        <xdr:sp macro="" textlink="">
          <xdr:nvSpPr>
            <xdr:cNvPr id="2" name="TextBox 1">
              <a:extLst>
                <a:ext uri="{FF2B5EF4-FFF2-40B4-BE49-F238E27FC236}">
                  <a16:creationId xmlns:a16="http://schemas.microsoft.com/office/drawing/2014/main" id="{EF92BDBC-0BE2-4BB1-B32B-7801A3B65764}"/>
                </a:ext>
              </a:extLst>
            </xdr:cNvPr>
            <xdr:cNvSpPr txBox="1"/>
          </xdr:nvSpPr>
          <xdr:spPr>
            <a:xfrm>
              <a:off x="69818" y="1765776"/>
              <a:ext cx="7300588" cy="4311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libri" panose="020F0502020204030204" pitchFamily="34" charset="0"/>
                  <a:ea typeface="Cambria Math" panose="02040503050406030204" pitchFamily="18" charset="0"/>
                  <a:cs typeface="Calibri" panose="020F0502020204030204" pitchFamily="34" charset="0"/>
                </a:rPr>
                <a:t>The error</a:t>
              </a:r>
              <a:r>
                <a:rPr lang="en-US" sz="1100" i="0" baseline="0">
                  <a:latin typeface="Calibri" panose="020F0502020204030204" pitchFamily="34" charset="0"/>
                  <a:ea typeface="Cambria Math" panose="02040503050406030204" pitchFamily="18" charset="0"/>
                  <a:cs typeface="Calibri" panose="020F0502020204030204" pitchFamily="34" charset="0"/>
                </a:rPr>
                <a:t> due to averaging between the two dies:</a:t>
              </a:r>
              <a:endParaRPr lang="en-US" sz="1100" i="0">
                <a:latin typeface="Calibri" panose="020F0502020204030204" pitchFamily="34" charset="0"/>
                <a:ea typeface="Cambria Math" panose="02040503050406030204" pitchFamily="18" charset="0"/>
                <a:cs typeface="Calibri" panose="020F0502020204030204" pitchFamily="34" charset="0"/>
              </a:endParaRPr>
            </a:p>
            <a:p>
              <a:pPr/>
              <a:r>
                <a:rPr lang="en-US" sz="1100" i="0">
                  <a:latin typeface="Cambria Math" panose="02040503050406030204" pitchFamily="18" charset="0"/>
                  <a:ea typeface="Cambria Math" panose="02040503050406030204" pitchFamily="18" charset="0"/>
                </a:rPr>
                <a:t>𝜀</a:t>
              </a:r>
              <a:r>
                <a:rPr lang="en-US" sz="1100" b="0" i="0">
                  <a:latin typeface="Cambria Math" panose="02040503050406030204" pitchFamily="18" charset="0"/>
                  <a:ea typeface="Cambria Math" panose="02040503050406030204" pitchFamily="18" charset="0"/>
                </a:rPr>
                <a:t>=𝐴𝑣𝑒𝑟𝑎𝑔𝑒 𝑝𝑎𝑐𝑘𝑎𝑔𝑒 𝑑𝑒𝑙𝑎𝑦 −</a:t>
              </a:r>
              <a:r>
                <a:rPr lang="en-US" sz="1100" b="0" i="0">
                  <a:solidFill>
                    <a:schemeClr val="tx1"/>
                  </a:solidFill>
                  <a:effectLst/>
                  <a:latin typeface="Cambria Math" panose="02040503050406030204" pitchFamily="18" charset="0"/>
                  <a:ea typeface="Cambria Math" panose="02040503050406030204" pitchFamily="18" charset="0"/>
                  <a:cs typeface="+mn-cs"/>
                </a:rPr>
                <a:t>〖</a:t>
              </a:r>
              <a:r>
                <a:rPr lang="en-US" sz="1100" b="0" i="0">
                  <a:solidFill>
                    <a:schemeClr val="tx1"/>
                  </a:solidFill>
                  <a:effectLst/>
                  <a:latin typeface="Cambria Math" panose="02040503050406030204" pitchFamily="18" charset="0"/>
                  <a:ea typeface="+mn-ea"/>
                  <a:cs typeface="+mn-cs"/>
                </a:rPr>
                <a:t>𝑃𝑎𝑐𝑘𝑎𝑔𝑒 𝑑𝑒𝑙𝑎𝑦</a:t>
              </a:r>
              <a:r>
                <a:rPr lang="en-US" sz="1100" b="0" i="0">
                  <a:solidFill>
                    <a:schemeClr val="tx1"/>
                  </a:solidFill>
                  <a:effectLst/>
                  <a:latin typeface="Cambria Math" panose="02040503050406030204" pitchFamily="18" charset="0"/>
                  <a:ea typeface="Cambria Math" panose="02040503050406030204" pitchFamily="18" charset="0"/>
                  <a:cs typeface="+mn-cs"/>
                </a:rPr>
                <a:t>〗_</a:t>
              </a:r>
              <a:r>
                <a:rPr lang="en-US" sz="1100" b="0" i="0">
                  <a:solidFill>
                    <a:schemeClr val="tx1"/>
                  </a:solidFill>
                  <a:effectLst/>
                  <a:latin typeface="Cambria Math" panose="02040503050406030204" pitchFamily="18" charset="0"/>
                  <a:ea typeface="+mn-ea"/>
                  <a:cs typeface="+mn-cs"/>
                </a:rPr>
                <a:t>5𝐸𝑉</a:t>
              </a:r>
              <a:endParaRPr lang="en-US" sz="1100" b="0" i="1">
                <a:solidFill>
                  <a:schemeClr val="tx1"/>
                </a:solidFill>
                <a:effectLst/>
                <a:latin typeface="Cambria Math" panose="02040503050406030204" pitchFamily="18" charset="0"/>
                <a:ea typeface="Cambria Math" panose="02040503050406030204" pitchFamily="18" charset="0"/>
                <a:cs typeface="+mn-cs"/>
              </a:endParaRPr>
            </a:p>
            <a:p>
              <a:r>
                <a:rPr lang="en-US" sz="1100" b="0">
                  <a:solidFill>
                    <a:schemeClr val="tx1"/>
                  </a:solidFill>
                  <a:effectLst/>
                  <a:ea typeface="Cambria Math" panose="02040503050406030204" pitchFamily="18" charset="0"/>
                  <a:cs typeface="+mn-cs"/>
                </a:rPr>
                <a:t>Since the error in the declared package</a:t>
              </a:r>
              <a:r>
                <a:rPr lang="en-US" sz="1100" b="0" baseline="0">
                  <a:solidFill>
                    <a:schemeClr val="tx1"/>
                  </a:solidFill>
                  <a:effectLst/>
                  <a:ea typeface="Cambria Math" panose="02040503050406030204" pitchFamily="18" charset="0"/>
                  <a:cs typeface="+mn-cs"/>
                </a:rPr>
                <a:t> delay will be compensated during length matching, the error in the resulting flight time:</a:t>
              </a:r>
            </a:p>
            <a:p>
              <a:pPr/>
              <a:r>
                <a:rPr lang="en-US" sz="1100" b="0" i="0" baseline="0">
                  <a:solidFill>
                    <a:schemeClr val="tx1"/>
                  </a:solidFill>
                  <a:effectLst/>
                  <a:latin typeface="Cambria Math" panose="02040503050406030204" pitchFamily="18" charset="0"/>
                  <a:ea typeface="Cambria Math" panose="02040503050406030204" pitchFamily="18" charset="0"/>
                  <a:cs typeface="+mn-cs"/>
                </a:rPr>
                <a:t>〖𝐸𝑟𝑟𝑜𝑟〗_𝑇=−𝜀</a:t>
              </a:r>
              <a:endParaRPr lang="en-US" sz="1100" b="0" baseline="0">
                <a:solidFill>
                  <a:schemeClr val="tx1"/>
                </a:solidFill>
                <a:effectLst/>
                <a:ea typeface="Cambria Math" panose="02040503050406030204" pitchFamily="18" charset="0"/>
                <a:cs typeface="+mn-cs"/>
              </a:endParaRPr>
            </a:p>
            <a:p>
              <a:r>
                <a:rPr lang="en-US" sz="1100" b="0" baseline="0">
                  <a:solidFill>
                    <a:schemeClr val="tx1"/>
                  </a:solidFill>
                  <a:effectLst/>
                  <a:ea typeface="Cambria Math" panose="02040503050406030204" pitchFamily="18" charset="0"/>
                  <a:cs typeface="+mn-cs"/>
                </a:rPr>
                <a:t>The interface skew of a data signal:</a:t>
              </a:r>
            </a:p>
            <a:p>
              <a:pPr/>
              <a:r>
                <a:rPr lang="en-US" sz="1100" b="0" i="0" baseline="0">
                  <a:solidFill>
                    <a:schemeClr val="tx1"/>
                  </a:solidFill>
                  <a:effectLst/>
                  <a:latin typeface="Cambria Math" panose="02040503050406030204" pitchFamily="18" charset="0"/>
                  <a:ea typeface="Cambria Math" panose="02040503050406030204" pitchFamily="18" charset="0"/>
                  <a:cs typeface="+mn-cs"/>
                </a:rPr>
                <a:t>𝑆𝑘𝑒𝑤=〖𝐸𝑟𝑟𝑜𝑟〗_(𝑇_𝐷𝐴𝑇𝐴 )−〖𝐸𝑟𝑟𝑜𝑟〗_(𝑇_𝐶𝐿𝐾 )=〖−𝜀〗_𝐷𝐴𝑇𝐴−〖(−𝜀〗_𝐶𝐿𝐾)= 𝜀_𝐶𝐿𝐾−𝜀_𝐷𝐴𝑇𝐴</a:t>
              </a:r>
              <a:endParaRPr lang="en-US" sz="1100" b="0" baseline="0">
                <a:solidFill>
                  <a:schemeClr val="tx1"/>
                </a:solidFill>
                <a:effectLst/>
                <a:ea typeface="Cambria Math" panose="02040503050406030204" pitchFamily="18" charset="0"/>
                <a:cs typeface="+mn-cs"/>
              </a:endParaRPr>
            </a:p>
            <a:p>
              <a:r>
                <a:rPr lang="en-US" sz="1100" b="0" baseline="0">
                  <a:solidFill>
                    <a:schemeClr val="tx1"/>
                  </a:solidFill>
                  <a:effectLst/>
                  <a:ea typeface="Cambria Math" panose="02040503050406030204" pitchFamily="18" charset="0"/>
                  <a:cs typeface="+mn-cs"/>
                </a:rPr>
                <a:t>The flight time skew of any data signal with respect to its clock is capped:</a:t>
              </a:r>
            </a:p>
            <a:p>
              <a:pPr/>
              <a:r>
                <a:rPr lang="en-US" sz="1100" b="0" i="0" baseline="0">
                  <a:solidFill>
                    <a:schemeClr val="tx1"/>
                  </a:solidFill>
                  <a:effectLst/>
                  <a:latin typeface="Cambria Math" panose="02040503050406030204" pitchFamily="18" charset="0"/>
                  <a:ea typeface="Cambria Math" panose="02040503050406030204" pitchFamily="18" charset="0"/>
                  <a:cs typeface="+mn-cs"/>
                </a:rPr>
                <a:t>|𝑆𝑘𝑒𝑤|≤〖𝑆𝑘𝑒𝑤〗_𝑀𝐴𝑋</a:t>
              </a:r>
              <a:endParaRPr lang="en-US" sz="1100" b="0" baseline="0">
                <a:solidFill>
                  <a:schemeClr val="tx1"/>
                </a:solidFill>
                <a:effectLst/>
                <a:ea typeface="Cambria Math" panose="02040503050406030204" pitchFamily="18" charset="0"/>
                <a:cs typeface="+mn-cs"/>
              </a:endParaRPr>
            </a:p>
            <a:p>
              <a:pPr/>
              <a:r>
                <a:rPr lang="en-US" sz="1100" b="0" i="0" baseline="0">
                  <a:solidFill>
                    <a:schemeClr val="tx1"/>
                  </a:solidFill>
                  <a:effectLst/>
                  <a:latin typeface="Cambria Math" panose="02040503050406030204" pitchFamily="18" charset="0"/>
                  <a:ea typeface="Cambria Math" panose="02040503050406030204" pitchFamily="18" charset="0"/>
                  <a:cs typeface="+mn-cs"/>
                </a:rPr>
                <a:t>〖−𝑆𝑘𝑒𝑤〗_𝑀𝐴𝑋≤</a:t>
              </a:r>
              <a:r>
                <a:rPr lang="en-US" sz="1100" b="0" i="0" baseline="0">
                  <a:solidFill>
                    <a:schemeClr val="tx1"/>
                  </a:solidFill>
                  <a:effectLst/>
                  <a:latin typeface="Cambria Math" panose="02040503050406030204" pitchFamily="18" charset="0"/>
                  <a:ea typeface="+mn-ea"/>
                  <a:cs typeface="+mn-cs"/>
                </a:rPr>
                <a:t>𝜀_𝐶𝐿𝐾−𝜀_𝐷𝐴𝑇𝐴</a:t>
              </a:r>
              <a:r>
                <a:rPr lang="en-US" sz="1100" b="0" i="0" baseline="0">
                  <a:solidFill>
                    <a:schemeClr val="tx1"/>
                  </a:solidFill>
                  <a:effectLst/>
                  <a:latin typeface="Cambria Math" panose="02040503050406030204" pitchFamily="18" charset="0"/>
                  <a:ea typeface="Cambria Math" panose="02040503050406030204" pitchFamily="18" charset="0"/>
                  <a:cs typeface="+mn-cs"/>
                </a:rPr>
                <a:t>≤〖𝑆𝑘𝑒𝑤〗_𝑀𝐴𝑋</a:t>
              </a:r>
              <a:endParaRPr lang="en-US" sz="1100" b="0" baseline="0">
                <a:solidFill>
                  <a:schemeClr val="tx1"/>
                </a:solidFill>
                <a:effectLst/>
                <a:ea typeface="Cambria Math" panose="02040503050406030204" pitchFamily="18" charset="0"/>
                <a:cs typeface="+mn-cs"/>
              </a:endParaRPr>
            </a:p>
            <a:p>
              <a:r>
                <a:rPr lang="en-US" sz="1100" b="0" baseline="0">
                  <a:solidFill>
                    <a:schemeClr val="tx1"/>
                  </a:solidFill>
                  <a:effectLst/>
                  <a:ea typeface="Cambria Math" panose="02040503050406030204" pitchFamily="18" charset="0"/>
                  <a:cs typeface="+mn-cs"/>
                </a:rPr>
                <a:t>To meet the skew tolerance, we will adjust the average package delay of the DATA pins by </a:t>
              </a:r>
              <a:r>
                <a:rPr lang="el-GR" sz="1100" b="0" baseline="0">
                  <a:solidFill>
                    <a:schemeClr val="tx1"/>
                  </a:solidFill>
                  <a:effectLst/>
                  <a:ea typeface="Cambria Math" panose="02040503050406030204" pitchFamily="18" charset="0"/>
                  <a:cs typeface="+mn-cs"/>
                </a:rPr>
                <a:t>Δ</a:t>
              </a:r>
              <a:r>
                <a:rPr lang="en-US" sz="1100" b="0" baseline="0">
                  <a:solidFill>
                    <a:schemeClr val="tx1"/>
                  </a:solidFill>
                  <a:effectLst/>
                  <a:ea typeface="Cambria Math" panose="02040503050406030204" pitchFamily="18" charset="0"/>
                  <a:cs typeface="+mn-cs"/>
                </a:rPr>
                <a:t>:</a:t>
              </a:r>
            </a:p>
            <a:p>
              <a:pPr/>
              <a:r>
                <a:rPr lang="en-US" sz="1100" b="0" i="0" baseline="0">
                  <a:solidFill>
                    <a:schemeClr val="tx1"/>
                  </a:solidFill>
                  <a:effectLst/>
                  <a:latin typeface="Cambria Math" panose="02040503050406030204" pitchFamily="18" charset="0"/>
                  <a:ea typeface="Cambria Math" panose="02040503050406030204" pitchFamily="18" charset="0"/>
                  <a:cs typeface="+mn-cs"/>
                </a:rPr>
                <a:t>𝐷𝑒𝑐𝑙𝑎𝑟𝑒𝑑 𝑝𝑎𝑐𝑘𝑎𝑔𝑒 𝑑𝑒𝑙𝑎𝑦=𝐴𝑣𝑒𝑟𝑎𝑔𝑒 𝑝𝑎𝑐𝑘𝑎𝑔𝑒 𝑑𝑒𝑙𝑎𝑦+ ∆</a:t>
              </a:r>
              <a:endParaRPr lang="en-US" sz="1100" b="0" baseline="0">
                <a:solidFill>
                  <a:schemeClr val="tx1"/>
                </a:solidFill>
                <a:effectLst/>
                <a:ea typeface="Cambria Math" panose="02040503050406030204" pitchFamily="18" charset="0"/>
                <a:cs typeface="+mn-cs"/>
              </a:endParaRPr>
            </a:p>
            <a:p>
              <a:r>
                <a:rPr lang="en-US" sz="1100" b="0" baseline="0">
                  <a:solidFill>
                    <a:schemeClr val="tx1"/>
                  </a:solidFill>
                  <a:effectLst/>
                  <a:ea typeface="Cambria Math" panose="02040503050406030204" pitchFamily="18" charset="0"/>
                  <a:cs typeface="+mn-cs"/>
                </a:rPr>
                <a:t>So the adjusted error in flight time is:</a:t>
              </a:r>
            </a:p>
            <a:p>
              <a:pPr/>
              <a:r>
                <a:rPr lang="en-US" sz="1100" b="0" i="0" baseline="0">
                  <a:solidFill>
                    <a:schemeClr val="tx1"/>
                  </a:solidFill>
                  <a:effectLst/>
                  <a:latin typeface="Cambria Math" panose="02040503050406030204" pitchFamily="18" charset="0"/>
                  <a:ea typeface="Cambria Math" panose="02040503050406030204" pitchFamily="18" charset="0"/>
                  <a:cs typeface="+mn-cs"/>
                </a:rPr>
                <a:t>〖𝐸𝑟𝑟𝑜𝑟〗_𝑇^′=−(𝜀+∆)</a:t>
              </a:r>
              <a:endParaRPr lang="en-US" sz="1100" b="0" baseline="0">
                <a:solidFill>
                  <a:schemeClr val="tx1"/>
                </a:solidFill>
                <a:effectLst/>
                <a:ea typeface="Cambria Math" panose="02040503050406030204" pitchFamily="18" charset="0"/>
                <a:cs typeface="+mn-cs"/>
              </a:endParaRPr>
            </a:p>
            <a:p>
              <a:r>
                <a:rPr lang="en-US" sz="1100" b="0" baseline="0">
                  <a:solidFill>
                    <a:schemeClr val="tx1"/>
                  </a:solidFill>
                  <a:effectLst/>
                  <a:ea typeface="Cambria Math" panose="02040503050406030204" pitchFamily="18" charset="0"/>
                  <a:cs typeface="+mn-cs"/>
                </a:rPr>
                <a:t>Therefore the skew condition now is:</a:t>
              </a:r>
            </a:p>
            <a:p>
              <a:pPr/>
              <a:r>
                <a:rPr lang="en-US" sz="1100" b="0" i="0" baseline="0">
                  <a:solidFill>
                    <a:schemeClr val="tx1"/>
                  </a:solidFill>
                  <a:effectLst/>
                  <a:latin typeface="Cambria Math" panose="02040503050406030204" pitchFamily="18" charset="0"/>
                  <a:ea typeface="+mn-ea"/>
                  <a:cs typeface="+mn-cs"/>
                </a:rPr>
                <a:t>〖−𝑆𝑘𝑒𝑤〗_𝑀𝐴𝑋≤𝜀_𝐶𝐿𝐾−𝜀_𝐷𝐴𝑇𝐴− </a:t>
              </a:r>
              <a:r>
                <a:rPr lang="en-US" sz="1100" b="0" i="0" baseline="0">
                  <a:solidFill>
                    <a:schemeClr val="tx1"/>
                  </a:solidFill>
                  <a:effectLst/>
                  <a:latin typeface="Cambria Math" panose="02040503050406030204" pitchFamily="18" charset="0"/>
                  <a:ea typeface="Cambria Math" panose="02040503050406030204" pitchFamily="18" charset="0"/>
                  <a:cs typeface="+mn-cs"/>
                </a:rPr>
                <a:t>∆</a:t>
              </a:r>
              <a:r>
                <a:rPr lang="en-US" sz="1100" b="0" i="0" baseline="0">
                  <a:solidFill>
                    <a:schemeClr val="tx1"/>
                  </a:solidFill>
                  <a:effectLst/>
                  <a:latin typeface="Cambria Math" panose="02040503050406030204" pitchFamily="18" charset="0"/>
                  <a:ea typeface="+mn-ea"/>
                  <a:cs typeface="+mn-cs"/>
                </a:rPr>
                <a:t>_𝐷𝐴𝑇𝐴≤〖𝑆𝑘𝑒𝑤〗_𝑀𝐴𝑋</a:t>
              </a:r>
              <a:br>
                <a:rPr lang="en-US" sz="1100" b="0" baseline="0">
                  <a:solidFill>
                    <a:schemeClr val="tx1"/>
                  </a:solidFill>
                  <a:effectLst/>
                  <a:ea typeface="+mn-ea"/>
                  <a:cs typeface="+mn-cs"/>
                </a:rPr>
              </a:br>
              <a:r>
                <a:rPr lang="en-US" sz="1100" b="0" i="0" baseline="0">
                  <a:solidFill>
                    <a:schemeClr val="tx1"/>
                  </a:solidFill>
                  <a:effectLst/>
                  <a:latin typeface="+mn-lt"/>
                  <a:ea typeface="+mn-ea"/>
                  <a:cs typeface="+mn-cs"/>
                </a:rPr>
                <a:t>〖−𝑆𝑘𝑒𝑤〗_𝑀𝐴𝑋</a:t>
              </a:r>
              <a:r>
                <a:rPr lang="en-US" sz="1100" b="0" i="0" baseline="0">
                  <a:solidFill>
                    <a:schemeClr val="tx1"/>
                  </a:solidFill>
                  <a:effectLst/>
                  <a:latin typeface="Cambria Math" panose="02040503050406030204" pitchFamily="18" charset="0"/>
                  <a:ea typeface="+mn-ea"/>
                  <a:cs typeface="+mn-cs"/>
                </a:rPr>
                <a:t>+</a:t>
              </a:r>
              <a:r>
                <a:rPr lang="en-US" sz="1100" b="0" i="0" baseline="0">
                  <a:solidFill>
                    <a:schemeClr val="tx1"/>
                  </a:solidFill>
                  <a:effectLst/>
                  <a:latin typeface="+mn-lt"/>
                  <a:ea typeface="+mn-ea"/>
                  <a:cs typeface="+mn-cs"/>
                </a:rPr>
                <a:t>𝜀_𝐶𝐿𝐾−𝜀_𝐷𝐴𝑇𝐴</a:t>
              </a:r>
              <a:r>
                <a:rPr lang="en-US" sz="1100" b="0" i="0" baseline="0">
                  <a:solidFill>
                    <a:schemeClr val="tx1"/>
                  </a:solidFill>
                  <a:effectLst/>
                  <a:latin typeface="Cambria Math" panose="02040503050406030204" pitchFamily="18" charset="0"/>
                  <a:ea typeface="+mn-ea"/>
                  <a:cs typeface="+mn-cs"/>
                </a:rPr>
                <a:t>  </a:t>
              </a:r>
              <a:r>
                <a:rPr lang="en-US" sz="1100" b="0" i="0" baseline="0">
                  <a:solidFill>
                    <a:schemeClr val="tx1"/>
                  </a:solidFill>
                  <a:effectLst/>
                  <a:latin typeface="Cambria Math" panose="02040503050406030204" pitchFamily="18" charset="0"/>
                  <a:ea typeface="Cambria Math" panose="02040503050406030204" pitchFamily="18" charset="0"/>
                  <a:cs typeface="+mn-cs"/>
                </a:rPr>
                <a:t>≤ </a:t>
              </a:r>
              <a:r>
                <a:rPr lang="en-US" sz="1100" b="0" i="0" baseline="0">
                  <a:solidFill>
                    <a:schemeClr val="tx1"/>
                  </a:solidFill>
                  <a:effectLst/>
                  <a:latin typeface="+mn-lt"/>
                  <a:ea typeface="+mn-ea"/>
                  <a:cs typeface="+mn-cs"/>
                </a:rPr>
                <a:t>∆_𝐷𝐴𝑇𝐴</a:t>
              </a:r>
              <a:r>
                <a:rPr lang="en-US" sz="1100" b="0" i="0" baseline="0">
                  <a:solidFill>
                    <a:schemeClr val="tx1"/>
                  </a:solidFill>
                  <a:effectLst/>
                  <a:latin typeface="Cambria Math" panose="02040503050406030204" pitchFamily="18" charset="0"/>
                  <a:ea typeface="Cambria Math" panose="02040503050406030204" pitchFamily="18" charset="0"/>
                  <a:cs typeface="+mn-cs"/>
                </a:rPr>
                <a:t>≤ </a:t>
              </a:r>
              <a:r>
                <a:rPr lang="en-US" sz="1100" b="0" i="0" baseline="0">
                  <a:solidFill>
                    <a:schemeClr val="tx1"/>
                  </a:solidFill>
                  <a:effectLst/>
                  <a:latin typeface="+mn-lt"/>
                  <a:ea typeface="+mn-ea"/>
                  <a:cs typeface="+mn-cs"/>
                </a:rPr>
                <a:t>〖𝑆𝑘𝑒𝑤〗_𝑀𝐴𝑋</a:t>
              </a:r>
              <a:r>
                <a:rPr lang="en-US" sz="1100" b="0" i="0" baseline="0">
                  <a:solidFill>
                    <a:schemeClr val="tx1"/>
                  </a:solidFill>
                  <a:effectLst/>
                  <a:latin typeface="Cambria Math" panose="02040503050406030204" pitchFamily="18" charset="0"/>
                  <a:ea typeface="+mn-ea"/>
                  <a:cs typeface="+mn-cs"/>
                </a:rPr>
                <a:t>+</a:t>
              </a:r>
              <a:r>
                <a:rPr lang="en-US" sz="1100" b="0" i="0" baseline="0">
                  <a:solidFill>
                    <a:schemeClr val="tx1"/>
                  </a:solidFill>
                  <a:effectLst/>
                  <a:latin typeface="+mn-lt"/>
                  <a:ea typeface="+mn-ea"/>
                  <a:cs typeface="+mn-cs"/>
                </a:rPr>
                <a:t>𝜀_𝐶𝐿𝐾−𝜀_𝐷𝐴𝑇𝐴</a:t>
              </a:r>
              <a:br>
                <a:rPr lang="en-US" sz="1100" b="0" baseline="0">
                  <a:solidFill>
                    <a:schemeClr val="tx1"/>
                  </a:solidFill>
                  <a:effectLst/>
                  <a:ea typeface="+mn-ea"/>
                  <a:cs typeface="+mn-cs"/>
                </a:rPr>
              </a:br>
              <a:r>
                <a:rPr lang="en-US" sz="1100" b="0" i="0" baseline="0">
                  <a:solidFill>
                    <a:schemeClr val="tx1"/>
                  </a:solidFill>
                  <a:effectLst/>
                  <a:latin typeface="+mn-lt"/>
                  <a:ea typeface="+mn-ea"/>
                  <a:cs typeface="+mn-cs"/>
                </a:rPr>
                <a:t>〖</a:t>
              </a:r>
              <a:r>
                <a:rPr lang="en-US" sz="1100" b="0" i="0" baseline="0">
                  <a:solidFill>
                    <a:schemeClr val="tx1"/>
                  </a:solidFill>
                  <a:effectLst/>
                  <a:latin typeface="Cambria Math" panose="02040503050406030204" pitchFamily="18" charset="0"/>
                  <a:ea typeface="+mn-ea"/>
                  <a:cs typeface="+mn-cs"/>
                </a:rPr>
                <a:t>𝑆𝑘𝑒𝑤</a:t>
              </a:r>
              <a:r>
                <a:rPr lang="en-US" sz="1100" b="0" i="0" baseline="0">
                  <a:solidFill>
                    <a:schemeClr val="tx1"/>
                  </a:solidFill>
                  <a:effectLst/>
                  <a:latin typeface="+mn-lt"/>
                  <a:ea typeface="+mn-ea"/>
                  <a:cs typeface="+mn-cs"/>
                </a:rPr>
                <a:t>−𝑆𝑘𝑒𝑤〗_𝑀𝐴𝑋≤ ∆_𝐷𝐴𝑇𝐴≤ 〖𝑆𝑘𝑒𝑤〗_𝑀𝐴𝑋+</a:t>
              </a:r>
              <a:r>
                <a:rPr lang="en-US" sz="1100" b="0" i="0" baseline="0">
                  <a:solidFill>
                    <a:schemeClr val="tx1"/>
                  </a:solidFill>
                  <a:effectLst/>
                  <a:latin typeface="Cambria Math" panose="02040503050406030204" pitchFamily="18" charset="0"/>
                  <a:ea typeface="+mn-ea"/>
                  <a:cs typeface="+mn-cs"/>
                </a:rPr>
                <a:t>𝑆𝑘𝑒𝑤</a:t>
              </a:r>
              <a:endParaRPr lang="en-US" sz="1100" b="0" baseline="0">
                <a:solidFill>
                  <a:schemeClr val="tx1"/>
                </a:solidFill>
                <a:effectLst/>
                <a:ea typeface="Cambria Math" panose="02040503050406030204" pitchFamily="18" charset="0"/>
                <a:cs typeface="+mn-cs"/>
              </a:endParaRPr>
            </a:p>
            <a:p>
              <a:pPr/>
              <a:r>
                <a:rPr lang="en-US" sz="1100" b="0" baseline="0">
                  <a:solidFill>
                    <a:schemeClr val="tx1"/>
                  </a:solidFill>
                  <a:effectLst/>
                  <a:ea typeface="Cambria Math" panose="02040503050406030204" pitchFamily="18" charset="0"/>
                  <a:cs typeface="+mn-cs"/>
                </a:rPr>
                <a:t>What is the smallest </a:t>
              </a:r>
              <a:r>
                <a:rPr lang="en-US" sz="1100" b="0" i="0" baseline="0">
                  <a:solidFill>
                    <a:schemeClr val="tx1"/>
                  </a:solidFill>
                  <a:effectLst/>
                  <a:latin typeface="Cambria Math" panose="02040503050406030204" pitchFamily="18" charset="0"/>
                  <a:ea typeface="Cambria Math" panose="02040503050406030204" pitchFamily="18" charset="0"/>
                  <a:cs typeface="+mn-cs"/>
                </a:rPr>
                <a:t>|∆_𝐷𝐴𝑇𝐴 |</a:t>
              </a:r>
              <a:r>
                <a:rPr lang="en-US" sz="1100" b="0" baseline="0">
                  <a:solidFill>
                    <a:schemeClr val="tx1"/>
                  </a:solidFill>
                  <a:effectLst/>
                  <a:ea typeface="Cambria Math" panose="02040503050406030204" pitchFamily="18" charset="0"/>
                  <a:cs typeface="+mn-cs"/>
                </a:rPr>
                <a:t> that satisfies the skew condition?</a:t>
              </a:r>
            </a:p>
            <a:p>
              <a:pPr/>
              <a:r>
                <a:rPr lang="en-US" sz="1100" b="0" baseline="0">
                  <a:solidFill>
                    <a:schemeClr val="tx1"/>
                  </a:solidFill>
                  <a:effectLst/>
                  <a:ea typeface="Cambria Math" panose="02040503050406030204" pitchFamily="18" charset="0"/>
                  <a:cs typeface="+mn-cs"/>
                </a:rPr>
                <a:t>Case 1: If </a:t>
              </a:r>
              <a:r>
                <a:rPr lang="en-US" sz="1100" b="0" i="0" baseline="0">
                  <a:solidFill>
                    <a:schemeClr val="tx1"/>
                  </a:solidFill>
                  <a:effectLst/>
                  <a:latin typeface="+mn-lt"/>
                  <a:ea typeface="+mn-ea"/>
                  <a:cs typeface="+mn-cs"/>
                </a:rPr>
                <a:t>|𝑆𝑘𝑒𝑤|≤〖𝑆𝑘𝑒𝑤〗_𝑀𝐴𝑋</a:t>
              </a:r>
              <a:r>
                <a:rPr lang="en-US" sz="1100" b="0" baseline="0">
                  <a:solidFill>
                    <a:schemeClr val="tx1"/>
                  </a:solidFill>
                  <a:effectLst/>
                  <a:ea typeface="Cambria Math" panose="02040503050406030204" pitchFamily="18" charset="0"/>
                  <a:cs typeface="+mn-cs"/>
                </a:rPr>
                <a:t>, </a:t>
              </a:r>
              <a:r>
                <a:rPr lang="en-US" sz="1100" b="0" i="0" baseline="0">
                  <a:solidFill>
                    <a:schemeClr val="tx1"/>
                  </a:solidFill>
                  <a:effectLst/>
                  <a:latin typeface="+mn-lt"/>
                  <a:ea typeface="+mn-ea"/>
                  <a:cs typeface="+mn-cs"/>
                </a:rPr>
                <a:t>∆_𝐷𝐴𝑇𝐴</a:t>
              </a:r>
              <a:r>
                <a:rPr lang="en-US" sz="1100" b="0" baseline="0">
                  <a:solidFill>
                    <a:schemeClr val="tx1"/>
                  </a:solidFill>
                  <a:effectLst/>
                  <a:ea typeface="Cambria Math" panose="02040503050406030204" pitchFamily="18" charset="0"/>
                  <a:cs typeface="+mn-cs"/>
                </a:rPr>
                <a:t> = 0</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tx1"/>
                  </a:solidFill>
                  <a:effectLst/>
                  <a:ea typeface="Cambria Math" panose="02040503050406030204" pitchFamily="18" charset="0"/>
                  <a:cs typeface="+mn-cs"/>
                </a:rPr>
                <a:t>Case 2: </a:t>
              </a:r>
              <a:r>
                <a:rPr lang="en-US" sz="1100" b="0" baseline="0">
                  <a:solidFill>
                    <a:schemeClr val="tx1"/>
                  </a:solidFill>
                  <a:effectLst/>
                  <a:latin typeface="+mn-lt"/>
                  <a:ea typeface="+mn-ea"/>
                  <a:cs typeface="+mn-cs"/>
                </a:rPr>
                <a:t>If </a:t>
              </a:r>
              <a:r>
                <a:rPr lang="en-US" sz="1100" b="0" i="0" baseline="0">
                  <a:solidFill>
                    <a:schemeClr val="tx1"/>
                  </a:solidFill>
                  <a:effectLst/>
                  <a:latin typeface="Cambria Math" panose="02040503050406030204" pitchFamily="18" charset="0"/>
                  <a:ea typeface="+mn-ea"/>
                  <a:cs typeface="+mn-cs"/>
                </a:rPr>
                <a:t>Skew</a:t>
              </a:r>
              <a:r>
                <a:rPr lang="en-US" sz="1100" b="0" i="0" baseline="0">
                  <a:solidFill>
                    <a:schemeClr val="tx1"/>
                  </a:solidFill>
                  <a:effectLst/>
                  <a:latin typeface="Cambria Math" panose="02040503050406030204" pitchFamily="18" charset="0"/>
                  <a:ea typeface="Cambria Math" panose="02040503050406030204" pitchFamily="18" charset="0"/>
                  <a:cs typeface="+mn-cs"/>
                </a:rPr>
                <a:t>&lt;</a:t>
              </a:r>
              <a:r>
                <a:rPr lang="en-US" sz="1100" b="0" i="0" baseline="0">
                  <a:solidFill>
                    <a:schemeClr val="tx1"/>
                  </a:solidFill>
                  <a:effectLst/>
                  <a:latin typeface="+mn-lt"/>
                  <a:ea typeface="+mn-ea"/>
                  <a:cs typeface="+mn-cs"/>
                </a:rPr>
                <a:t>〖</a:t>
              </a:r>
              <a:r>
                <a:rPr lang="en-US" sz="1100" b="0" i="0" baseline="0">
                  <a:solidFill>
                    <a:schemeClr val="tx1"/>
                  </a:solidFill>
                  <a:effectLst/>
                  <a:latin typeface="Cambria Math" panose="02040503050406030204" pitchFamily="18" charset="0"/>
                  <a:ea typeface="+mn-ea"/>
                  <a:cs typeface="+mn-cs"/>
                </a:rPr>
                <a:t>−</a:t>
              </a:r>
              <a:r>
                <a:rPr lang="en-US" sz="1100" b="0" i="0" baseline="0">
                  <a:solidFill>
                    <a:schemeClr val="tx1"/>
                  </a:solidFill>
                  <a:effectLst/>
                  <a:latin typeface="+mn-lt"/>
                  <a:ea typeface="+mn-ea"/>
                  <a:cs typeface="+mn-cs"/>
                </a:rPr>
                <a:t>𝑆𝑘𝑒𝑤〗_𝑀𝐴𝑋</a:t>
              </a:r>
              <a:r>
                <a:rPr lang="en-US" sz="1100" b="0" baseline="0">
                  <a:solidFill>
                    <a:schemeClr val="tx1"/>
                  </a:solidFill>
                  <a:effectLst/>
                  <a:latin typeface="+mn-lt"/>
                  <a:ea typeface="+mn-ea"/>
                  <a:cs typeface="+mn-cs"/>
                </a:rPr>
                <a:t>, </a:t>
              </a:r>
              <a:r>
                <a:rPr lang="en-US" sz="1100" b="0" i="0" baseline="0">
                  <a:solidFill>
                    <a:schemeClr val="tx1"/>
                  </a:solidFill>
                  <a:effectLst/>
                  <a:latin typeface="+mn-lt"/>
                  <a:ea typeface="+mn-ea"/>
                  <a:cs typeface="+mn-cs"/>
                </a:rPr>
                <a:t>∆_𝐷𝐴𝑇𝐴</a:t>
              </a:r>
              <a:r>
                <a:rPr lang="en-US" sz="1100" b="0" i="0" baseline="0">
                  <a:solidFill>
                    <a:schemeClr val="tx1"/>
                  </a:solidFill>
                  <a:effectLst/>
                  <a:latin typeface="Cambria Math" panose="02040503050406030204" pitchFamily="18" charset="0"/>
                  <a:ea typeface="Cambria Math" panose="02040503050406030204" pitchFamily="18" charset="0"/>
                  <a:cs typeface="+mn-cs"/>
                </a:rPr>
                <a:t>=</a:t>
              </a:r>
              <a:r>
                <a:rPr lang="en-US" sz="1100" b="0" i="0" baseline="0">
                  <a:solidFill>
                    <a:schemeClr val="tx1"/>
                  </a:solidFill>
                  <a:effectLst/>
                  <a:latin typeface="+mn-lt"/>
                  <a:ea typeface="+mn-ea"/>
                  <a:cs typeface="+mn-cs"/>
                </a:rPr>
                <a:t>〖𝑆𝑘𝑒𝑤〗_𝑀𝐴𝑋+𝑆𝑘𝑒𝑤</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a:effectLst/>
                </a:rPr>
                <a:t>Case 3: </a:t>
              </a:r>
              <a:r>
                <a:rPr lang="en-US" sz="1100" b="0" baseline="0">
                  <a:solidFill>
                    <a:schemeClr val="tx1"/>
                  </a:solidFill>
                  <a:effectLst/>
                  <a:latin typeface="+mn-lt"/>
                  <a:ea typeface="+mn-ea"/>
                  <a:cs typeface="+mn-cs"/>
                </a:rPr>
                <a:t>If </a:t>
              </a:r>
              <a:r>
                <a:rPr lang="en-US" sz="1100" b="0" i="0" baseline="0">
                  <a:solidFill>
                    <a:schemeClr val="tx1"/>
                  </a:solidFill>
                  <a:effectLst/>
                  <a:latin typeface="+mn-lt"/>
                  <a:ea typeface="+mn-ea"/>
                  <a:cs typeface="+mn-cs"/>
                </a:rPr>
                <a:t>Skew&gt;〖𝑆𝑘𝑒𝑤〗_𝑀𝐴𝑋</a:t>
              </a:r>
              <a:r>
                <a:rPr lang="en-US" sz="1100" b="0" baseline="0">
                  <a:solidFill>
                    <a:schemeClr val="tx1"/>
                  </a:solidFill>
                  <a:effectLst/>
                  <a:latin typeface="+mn-lt"/>
                  <a:ea typeface="+mn-ea"/>
                  <a:cs typeface="+mn-cs"/>
                </a:rPr>
                <a:t>, </a:t>
              </a:r>
              <a:r>
                <a:rPr lang="en-US" sz="1100" b="0" i="0" baseline="0">
                  <a:solidFill>
                    <a:schemeClr val="tx1"/>
                  </a:solidFill>
                  <a:effectLst/>
                  <a:latin typeface="+mn-lt"/>
                  <a:ea typeface="+mn-ea"/>
                  <a:cs typeface="+mn-cs"/>
                </a:rPr>
                <a:t>∆_𝐷𝐴𝑇𝐴</a:t>
              </a:r>
              <a:r>
                <a:rPr lang="en-US" sz="1100" b="0" i="0" baseline="0">
                  <a:solidFill>
                    <a:schemeClr val="tx1"/>
                  </a:solidFill>
                  <a:effectLst/>
                  <a:latin typeface="Cambria Math" panose="02040503050406030204" pitchFamily="18" charset="0"/>
                  <a:ea typeface="Cambria Math" panose="02040503050406030204" pitchFamily="18" charset="0"/>
                  <a:cs typeface="+mn-cs"/>
                </a:rPr>
                <a:t>=</a:t>
              </a:r>
              <a:r>
                <a:rPr lang="en-US" sz="1100" b="0" i="0" baseline="0">
                  <a:solidFill>
                    <a:schemeClr val="tx1"/>
                  </a:solidFill>
                  <a:effectLst/>
                  <a:latin typeface="Cambria Math" panose="02040503050406030204" pitchFamily="18" charset="0"/>
                  <a:ea typeface="+mn-ea"/>
                  <a:cs typeface="+mn-cs"/>
                </a:rPr>
                <a:t>S</a:t>
              </a:r>
              <a:r>
                <a:rPr lang="en-US" sz="1100" b="0" i="0" baseline="0">
                  <a:solidFill>
                    <a:schemeClr val="tx1"/>
                  </a:solidFill>
                  <a:effectLst/>
                  <a:latin typeface="+mn-lt"/>
                  <a:ea typeface="+mn-ea"/>
                  <a:cs typeface="+mn-cs"/>
                </a:rPr>
                <a:t>𝑘𝑒𝑤</a:t>
              </a:r>
              <a:r>
                <a:rPr lang="en-US" sz="1100" b="0" i="0" baseline="0">
                  <a:solidFill>
                    <a:schemeClr val="tx1"/>
                  </a:solidFill>
                  <a:effectLst/>
                  <a:latin typeface="Cambria Math" panose="02040503050406030204" pitchFamily="18" charset="0"/>
                  <a:ea typeface="+mn-ea"/>
                  <a:cs typeface="+mn-cs"/>
                </a:rPr>
                <a:t>−</a:t>
              </a:r>
              <a:r>
                <a:rPr lang="en-US" sz="1100" b="0" i="0" baseline="0">
                  <a:solidFill>
                    <a:schemeClr val="tx1"/>
                  </a:solidFill>
                  <a:effectLst/>
                  <a:latin typeface="+mn-lt"/>
                  <a:ea typeface="+mn-ea"/>
                  <a:cs typeface="+mn-cs"/>
                </a:rPr>
                <a:t>〖𝑆𝑘𝑒𝑤〗_𝑀𝐴𝑋</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pPr/>
              <a:endParaRPr lang="en-US" sz="1100" b="0" baseline="0">
                <a:solidFill>
                  <a:schemeClr val="tx1"/>
                </a:solidFill>
                <a:effectLst/>
                <a:ea typeface="Cambria Math" panose="02040503050406030204" pitchFamily="18" charset="0"/>
                <a:cs typeface="+mn-cs"/>
              </a:endParaRPr>
            </a:p>
            <a:p>
              <a:endParaRPr lang="en-US" sz="1100" b="0" baseline="0">
                <a:solidFill>
                  <a:schemeClr val="tx1"/>
                </a:solidFill>
                <a:effectLst/>
                <a:ea typeface="Cambria Math" panose="02040503050406030204" pitchFamily="18" charset="0"/>
                <a:cs typeface="+mn-cs"/>
              </a:endParaRPr>
            </a:p>
            <a:p>
              <a:endParaRPr lang="en-US" sz="1100" b="0" baseline="0">
                <a:solidFill>
                  <a:schemeClr val="tx1"/>
                </a:solidFill>
                <a:effectLst/>
                <a:ea typeface="Cambria Math" panose="02040503050406030204" pitchFamily="18" charset="0"/>
                <a:cs typeface="+mn-cs"/>
              </a:endParaRPr>
            </a:p>
          </xdr:txBody>
        </xdr:sp>
      </mc:Fallback>
    </mc:AlternateContent>
    <xdr:clientData/>
  </xdr:one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000000-0016-0000-0200-000000000000}" autoFormatId="16" applyNumberFormats="0" applyBorderFormats="0" applyFontFormats="0" applyPatternFormats="0" applyAlignmentFormats="0" applyWidthHeightFormats="0">
  <queryTableRefresh nextId="52" unboundColumnsRight="12">
    <queryTableFields count="26">
      <queryTableField id="1" name="IO Bank" tableColumnId="1"/>
      <queryTableField id="2" name="Pin Number" tableColumnId="2"/>
      <queryTableField id="3" name="Site" tableColumnId="3"/>
      <queryTableField id="4" name="Site Type" tableColumnId="4"/>
      <queryTableField id="5" name="Min Trace Delay (ps)" tableColumnId="5"/>
      <queryTableField id="6" name="Max Trace Delay (ps)" tableColumnId="6"/>
      <queryTableField id="7" name="xczu5ev-sfvc784-1-e.IO Bank" tableColumnId="7"/>
      <queryTableField id="8" name="xczu5ev-sfvc784-1-e.Pin Number" tableColumnId="8"/>
      <queryTableField id="9" name="xczu5ev-sfvc784-1-e.Site" tableColumnId="9"/>
      <queryTableField id="10" name="xczu5ev-sfvc784-1-e.Site Type" tableColumnId="10"/>
      <queryTableField id="11" name="xczu5ev-sfvc784-1-e.Min Trace Delay (ps)" tableColumnId="11"/>
      <queryTableField id="12" name="xczu5ev-sfvc784-1-e.Max Trace Delay (ps)" tableColumnId="12"/>
      <queryTableField id="27" name="Interface.Interface name" tableColumnId="19"/>
      <queryTableField id="36" name="Interface.Tolerance in ps +- wrt CLK" tableColumnId="30"/>
      <queryTableField id="13" dataBound="0" tableColumnId="13"/>
      <queryTableField id="14" dataBound="0" tableColumnId="14"/>
      <queryTableField id="15" dataBound="0" tableColumnId="15"/>
      <queryTableField id="23" dataBound="0" tableColumnId="23"/>
      <queryTableField id="34" dataBound="0" tableColumnId="28"/>
      <queryTableField id="35" dataBound="0" tableColumnId="29"/>
      <queryTableField id="37" dataBound="0" tableColumnId="31"/>
      <queryTableField id="50" dataBound="0" tableColumnId="20"/>
      <queryTableField id="41" dataBound="0" tableColumnId="35"/>
      <queryTableField id="33" dataBound="0" tableColumnId="27"/>
      <queryTableField id="48" dataBound="0" tableColumnId="16"/>
      <queryTableField id="49" dataBound="0" tableColumnId="1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CombinedDelayMatch" displayName="CombinedDelayMatch" ref="A1:Z532" tableType="queryTable" totalsRowShown="0">
  <autoFilter ref="A1:Z532" xr:uid="{CE178A0F-F354-4C4F-9FB9-0ACD587619D4}"/>
  <sortState ref="A2:Z532">
    <sortCondition ref="M1:M532"/>
  </sortState>
  <tableColumns count="26">
    <tableColumn id="1" xr3:uid="{00000000-0010-0000-0000-000001000000}" uniqueName="1" name="IO Bank" queryTableFieldId="1"/>
    <tableColumn id="2" xr3:uid="{00000000-0010-0000-0000-000002000000}" uniqueName="2" name="Pin Number" queryTableFieldId="2" dataDxfId="17"/>
    <tableColumn id="3" xr3:uid="{00000000-0010-0000-0000-000003000000}" uniqueName="3" name="Site" queryTableFieldId="3" dataDxfId="16"/>
    <tableColumn id="4" xr3:uid="{00000000-0010-0000-0000-000004000000}" uniqueName="4" name="Site Type" queryTableFieldId="4" dataDxfId="15"/>
    <tableColumn id="5" xr3:uid="{00000000-0010-0000-0000-000005000000}" uniqueName="5" name="Min Trace Delay (ps)" queryTableFieldId="5"/>
    <tableColumn id="6" xr3:uid="{00000000-0010-0000-0000-000006000000}" uniqueName="6" name="Max Trace Delay (ps)" queryTableFieldId="6"/>
    <tableColumn id="7" xr3:uid="{00000000-0010-0000-0000-000007000000}" uniqueName="7" name="xczu5ev-sfvc784-1-e.IO Bank" queryTableFieldId="7"/>
    <tableColumn id="8" xr3:uid="{00000000-0010-0000-0000-000008000000}" uniqueName="8" name="xczu5ev-sfvc784-1-e.Pin Number" queryTableFieldId="8" dataDxfId="14"/>
    <tableColumn id="9" xr3:uid="{00000000-0010-0000-0000-000009000000}" uniqueName="9" name="xczu5ev-sfvc784-1-e.Site" queryTableFieldId="9" dataDxfId="13"/>
    <tableColumn id="10" xr3:uid="{00000000-0010-0000-0000-00000A000000}" uniqueName="10" name="xczu5ev-sfvc784-1-e.Site Type" queryTableFieldId="10" dataDxfId="12"/>
    <tableColumn id="11" xr3:uid="{00000000-0010-0000-0000-00000B000000}" uniqueName="11" name="xczu5ev-sfvc784-1-e.Min Trace Delay (ps)" queryTableFieldId="11"/>
    <tableColumn id="12" xr3:uid="{00000000-0010-0000-0000-00000C000000}" uniqueName="12" name="xczu5ev-sfvc784-1-e.Max Trace Delay (ps)" queryTableFieldId="12"/>
    <tableColumn id="19" xr3:uid="{7E7CF18A-B09C-4E99-B49F-A7B6A38E3D2E}" uniqueName="19" name="Interface.Interface name" queryTableFieldId="27"/>
    <tableColumn id="30" xr3:uid="{C2FBF80C-123E-4413-A174-A04284BFCF48}" uniqueName="30" name="Interface.Tolerance in ps +- wrt CLK" queryTableFieldId="36"/>
    <tableColumn id="13" xr3:uid="{00000000-0010-0000-0000-00000D000000}" uniqueName="13" name="Average 2CG (ps)" queryTableFieldId="13" dataDxfId="11">
      <calculatedColumnFormula>AVERAGE(CombinedDelayMatch[[#This Row],[Min Trace Delay (ps)]],CombinedDelayMatch[[#This Row],[Max Trace Delay (ps)]])</calculatedColumnFormula>
    </tableColumn>
    <tableColumn id="14" xr3:uid="{00000000-0010-0000-0000-00000E000000}" uniqueName="14" name="Average 5EV (ps)" queryTableFieldId="14" dataDxfId="10">
      <calculatedColumnFormula>AVERAGE(CombinedDelayMatch[[#This Row],[xczu5ev-sfvc784-1-e.Min Trace Delay (ps)]],CombinedDelayMatch[[#This Row],[xczu5ev-sfvc784-1-e.Max Trace Delay (ps)]])</calculatedColumnFormula>
    </tableColumn>
    <tableColumn id="15" xr3:uid="{00000000-0010-0000-0000-00000F000000}" uniqueName="15" name="Average" queryTableFieldId="15" dataDxfId="9">
      <calculatedColumnFormula>_xlfn.AGGREGATE(1,6,CombinedDelayMatch[[#This Row],[Average 2CG (ps)]],CombinedDelayMatch[[#This Row],[Average 5EV (ps)]])</calculatedColumnFormula>
    </tableColumn>
    <tableColumn id="23" xr3:uid="{97B6A2FD-ED49-4468-884E-F712CA9BF51F}" uniqueName="23" name="Deviation 5EV" queryTableFieldId="23" dataDxfId="8">
      <calculatedColumnFormula>-(IFERROR(CombinedDelayMatch[[#This Row],[Average]], 0)-IFERROR(CombinedDelayMatch[[#This Row],[Average 5EV (ps)]],0))</calculatedColumnFormula>
    </tableColumn>
    <tableColumn id="28" xr3:uid="{10EE875A-FDC9-43F1-A993-5019A53997E8}" uniqueName="28" name="I/F deviation 5EV" queryTableFieldId="34" dataDxfId="7">
      <calculatedColumnFormula>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calculatedColumnFormula>
    </tableColumn>
    <tableColumn id="29" xr3:uid="{AB875DB3-C295-44F7-9E0F-1CE88E4D3275}" uniqueName="29" name="5EV Adjustment" queryTableFieldId="35" dataDxfId="6">
      <calculatedColumnFormula>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calculatedColumnFormula>
    </tableColumn>
    <tableColumn id="31" xr3:uid="{E0DC0140-EC45-436C-9AB0-53A28386EC06}" uniqueName="31" name="Adj. Average (ps)" queryTableFieldId="37" dataDxfId="5">
      <calculatedColumnFormula>CombinedDelayMatch[[#This Row],[Average]]+CombinedDelayMatch[[#This Row],[5EV Adjustment]]</calculatedColumnFormula>
    </tableColumn>
    <tableColumn id="20" xr3:uid="{6A140A83-64DB-4A16-AC80-DE84982BA274}" uniqueName="20" name="Pin/Pkg length (mm)" queryTableFieldId="50" dataDxfId="4">
      <calculatedColumnFormula>CombinedDelayMatch[[#This Row],[Adj. Average (ps)]]/6.5</calculatedColumnFormula>
    </tableColumn>
    <tableColumn id="35" xr3:uid="{A3DD4DE3-0F61-4120-91D4-13D6EFD4D14D}" uniqueName="35" name="Adj. Deviation 2CG" queryTableFieldId="41" dataDxfId="3">
      <calculatedColumnFormula>-(CombinedDelayMatch[[#This Row],[Adj. Average (ps)]]-CombinedDelayMatch[[#This Row],[Average 2CG (ps)]])</calculatedColumnFormula>
    </tableColumn>
    <tableColumn id="27" xr3:uid="{559A000C-1917-4526-BDE2-A62A2C60AACA}" uniqueName="27" name="Adj. I/F deviation 2CG" queryTableFieldId="33" dataDxfId="2">
      <calculatedColumnFormula>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calculatedColumnFormula>
    </tableColumn>
    <tableColumn id="16" xr3:uid="{6D148398-CAFA-4499-8C72-7008ADE33CFE}" uniqueName="16" name="Adj. Deviation 5EV" queryTableFieldId="48" dataDxfId="1">
      <calculatedColumnFormula>-(IFERROR(CombinedDelayMatch[[#This Row],[Adj. Average (ps)]], 0)-IFERROR(CombinedDelayMatch[[#This Row],[Average 5EV (ps)]],0))</calculatedColumnFormula>
    </tableColumn>
    <tableColumn id="17" xr3:uid="{389ACBB6-63F4-4F2B-B542-526AB50D52A9}" uniqueName="17" name="Adj. I/F Deviation 5EV" queryTableFieldId="49" dataDxfId="0">
      <calculatedColumnFormula>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70CDA-2672-4322-879D-0E784E54D94A}">
  <dimension ref="A1:A4"/>
  <sheetViews>
    <sheetView workbookViewId="0"/>
  </sheetViews>
  <sheetFormatPr defaultRowHeight="15" x14ac:dyDescent="0.25"/>
  <cols>
    <col min="1" max="1" width="135.7109375" customWidth="1"/>
  </cols>
  <sheetData>
    <row r="1" spans="1:1" ht="60" x14ac:dyDescent="0.25">
      <c r="A1" s="6" t="s">
        <v>2014</v>
      </c>
    </row>
    <row r="2" spans="1:1" x14ac:dyDescent="0.25">
      <c r="A2" t="s">
        <v>2015</v>
      </c>
    </row>
    <row r="3" spans="1:1" x14ac:dyDescent="0.25">
      <c r="A3" t="s">
        <v>2016</v>
      </c>
    </row>
    <row r="4" spans="1:1" x14ac:dyDescent="0.25">
      <c r="A4" t="s">
        <v>2017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Z792"/>
  <sheetViews>
    <sheetView topLeftCell="A507" workbookViewId="0">
      <selection activeCell="D525" sqref="D525"/>
    </sheetView>
  </sheetViews>
  <sheetFormatPr defaultRowHeight="15" x14ac:dyDescent="0.25"/>
  <cols>
    <col min="1" max="1" width="16.7109375" customWidth="1"/>
    <col min="3" max="3" width="20.140625" customWidth="1"/>
    <col min="4" max="4" width="23.42578125" customWidth="1"/>
  </cols>
  <sheetData>
    <row r="1" spans="1:26" x14ac:dyDescent="0.25">
      <c r="A1" t="s">
        <v>0</v>
      </c>
    </row>
    <row r="2" spans="1:26" x14ac:dyDescent="0.25">
      <c r="A2" t="s">
        <v>1</v>
      </c>
    </row>
    <row r="3" spans="1:26" x14ac:dyDescent="0.25">
      <c r="A3" t="s">
        <v>2</v>
      </c>
    </row>
    <row r="4" spans="1:26" x14ac:dyDescent="0.25">
      <c r="A4" t="s">
        <v>3</v>
      </c>
    </row>
    <row r="5" spans="1:26" x14ac:dyDescent="0.25">
      <c r="A5" t="s">
        <v>4</v>
      </c>
    </row>
    <row r="7" spans="1:26" x14ac:dyDescent="0.25">
      <c r="A7" t="s">
        <v>5</v>
      </c>
      <c r="B7" t="s">
        <v>6</v>
      </c>
    </row>
    <row r="8" spans="1:26" x14ac:dyDescent="0.25">
      <c r="A8" t="s">
        <v>7</v>
      </c>
      <c r="B8" t="s">
        <v>8</v>
      </c>
      <c r="C8" t="s">
        <v>9</v>
      </c>
      <c r="D8" t="s">
        <v>10</v>
      </c>
      <c r="E8" t="s">
        <v>11</v>
      </c>
      <c r="F8" t="s">
        <v>12</v>
      </c>
      <c r="G8" t="s">
        <v>13</v>
      </c>
      <c r="H8" t="s">
        <v>14</v>
      </c>
      <c r="I8" t="s">
        <v>15</v>
      </c>
      <c r="J8" t="s">
        <v>16</v>
      </c>
      <c r="K8" t="s">
        <v>17</v>
      </c>
      <c r="L8" t="s">
        <v>18</v>
      </c>
      <c r="M8" t="s">
        <v>19</v>
      </c>
      <c r="N8" t="s">
        <v>20</v>
      </c>
      <c r="O8" t="s">
        <v>21</v>
      </c>
      <c r="P8" t="s">
        <v>22</v>
      </c>
      <c r="Q8" t="s">
        <v>23</v>
      </c>
      <c r="R8" t="s">
        <v>24</v>
      </c>
      <c r="S8" t="s">
        <v>25</v>
      </c>
      <c r="T8" t="s">
        <v>26</v>
      </c>
      <c r="U8" t="s">
        <v>27</v>
      </c>
      <c r="V8" t="s">
        <v>28</v>
      </c>
      <c r="W8" t="s">
        <v>29</v>
      </c>
      <c r="X8" t="s">
        <v>30</v>
      </c>
      <c r="Y8" t="s">
        <v>31</v>
      </c>
      <c r="Z8" t="s">
        <v>32</v>
      </c>
    </row>
    <row r="9" spans="1:26" x14ac:dyDescent="0.25">
      <c r="A9">
        <v>0</v>
      </c>
      <c r="B9" t="s">
        <v>33</v>
      </c>
      <c r="D9" t="s">
        <v>34</v>
      </c>
      <c r="E9">
        <v>56.883000000000003</v>
      </c>
      <c r="F9">
        <v>57.454999999999998</v>
      </c>
    </row>
    <row r="10" spans="1:26" x14ac:dyDescent="0.25">
      <c r="A10">
        <v>0</v>
      </c>
      <c r="B10" t="s">
        <v>35</v>
      </c>
      <c r="D10" t="s">
        <v>36</v>
      </c>
      <c r="E10">
        <v>61.475999999999999</v>
      </c>
      <c r="F10">
        <v>62.094000000000001</v>
      </c>
    </row>
    <row r="11" spans="1:26" x14ac:dyDescent="0.25">
      <c r="A11">
        <v>0</v>
      </c>
      <c r="B11" t="s">
        <v>37</v>
      </c>
      <c r="D11" t="s">
        <v>38</v>
      </c>
      <c r="E11">
        <v>61.759</v>
      </c>
      <c r="F11">
        <v>62.38</v>
      </c>
    </row>
    <row r="12" spans="1:26" x14ac:dyDescent="0.25">
      <c r="A12">
        <v>0</v>
      </c>
      <c r="B12" t="s">
        <v>39</v>
      </c>
      <c r="D12" t="s">
        <v>40</v>
      </c>
      <c r="E12">
        <v>67.594999999999999</v>
      </c>
      <c r="F12">
        <v>68.275000000000006</v>
      </c>
    </row>
    <row r="13" spans="1:26" x14ac:dyDescent="0.25">
      <c r="A13">
        <v>0</v>
      </c>
      <c r="B13" t="s">
        <v>41</v>
      </c>
      <c r="D13" t="s">
        <v>42</v>
      </c>
      <c r="E13">
        <v>73.483000000000004</v>
      </c>
      <c r="F13">
        <v>74.221999999999994</v>
      </c>
    </row>
    <row r="14" spans="1:26" x14ac:dyDescent="0.25">
      <c r="A14">
        <v>0</v>
      </c>
      <c r="B14" t="s">
        <v>43</v>
      </c>
      <c r="D14" t="s">
        <v>44</v>
      </c>
      <c r="E14">
        <v>73.004999999999995</v>
      </c>
      <c r="F14">
        <v>73.739000000000004</v>
      </c>
    </row>
    <row r="15" spans="1:26" x14ac:dyDescent="0.25">
      <c r="A15">
        <v>0</v>
      </c>
      <c r="B15" t="s">
        <v>45</v>
      </c>
      <c r="D15" t="s">
        <v>46</v>
      </c>
      <c r="E15">
        <v>74.703999999999994</v>
      </c>
      <c r="F15">
        <v>75.453999999999994</v>
      </c>
    </row>
    <row r="16" spans="1:26" x14ac:dyDescent="0.25">
      <c r="A16">
        <v>0</v>
      </c>
      <c r="B16" t="s">
        <v>47</v>
      </c>
      <c r="D16" t="s">
        <v>48</v>
      </c>
      <c r="E16">
        <v>77.284000000000006</v>
      </c>
      <c r="F16">
        <v>78.061000000000007</v>
      </c>
    </row>
    <row r="17" spans="1:6" x14ac:dyDescent="0.25">
      <c r="A17">
        <v>24</v>
      </c>
      <c r="B17" t="s">
        <v>49</v>
      </c>
      <c r="C17" t="s">
        <v>50</v>
      </c>
      <c r="D17" t="s">
        <v>51</v>
      </c>
      <c r="E17">
        <v>75.570999999999998</v>
      </c>
      <c r="F17">
        <v>76.331000000000003</v>
      </c>
    </row>
    <row r="18" spans="1:6" x14ac:dyDescent="0.25">
      <c r="A18">
        <v>24</v>
      </c>
      <c r="B18" t="s">
        <v>52</v>
      </c>
      <c r="C18" t="s">
        <v>53</v>
      </c>
      <c r="D18" t="s">
        <v>54</v>
      </c>
      <c r="E18">
        <v>74.638000000000005</v>
      </c>
      <c r="F18">
        <v>75.388999999999996</v>
      </c>
    </row>
    <row r="19" spans="1:6" x14ac:dyDescent="0.25">
      <c r="A19">
        <v>24</v>
      </c>
      <c r="B19" t="s">
        <v>55</v>
      </c>
      <c r="C19" t="s">
        <v>56</v>
      </c>
      <c r="D19" t="s">
        <v>57</v>
      </c>
      <c r="E19">
        <v>82.123000000000005</v>
      </c>
      <c r="F19">
        <v>82.947999999999993</v>
      </c>
    </row>
    <row r="20" spans="1:6" x14ac:dyDescent="0.25">
      <c r="A20">
        <v>24</v>
      </c>
      <c r="B20" t="s">
        <v>58</v>
      </c>
      <c r="C20" t="s">
        <v>59</v>
      </c>
      <c r="D20" t="s">
        <v>60</v>
      </c>
      <c r="E20">
        <v>79.397000000000006</v>
      </c>
      <c r="F20">
        <v>80.194999999999993</v>
      </c>
    </row>
    <row r="21" spans="1:6" x14ac:dyDescent="0.25">
      <c r="A21">
        <v>24</v>
      </c>
      <c r="B21" t="s">
        <v>61</v>
      </c>
      <c r="C21" t="s">
        <v>62</v>
      </c>
      <c r="D21" t="s">
        <v>63</v>
      </c>
      <c r="E21">
        <v>87.652000000000001</v>
      </c>
      <c r="F21">
        <v>88.533000000000001</v>
      </c>
    </row>
    <row r="22" spans="1:6" x14ac:dyDescent="0.25">
      <c r="A22">
        <v>24</v>
      </c>
      <c r="B22" t="s">
        <v>64</v>
      </c>
      <c r="C22" t="s">
        <v>65</v>
      </c>
      <c r="D22" t="s">
        <v>66</v>
      </c>
      <c r="E22">
        <v>81.760999999999996</v>
      </c>
      <c r="F22">
        <v>82.581999999999994</v>
      </c>
    </row>
    <row r="23" spans="1:6" x14ac:dyDescent="0.25">
      <c r="A23">
        <v>24</v>
      </c>
      <c r="B23" t="s">
        <v>67</v>
      </c>
      <c r="C23" t="s">
        <v>68</v>
      </c>
      <c r="D23" t="s">
        <v>69</v>
      </c>
      <c r="E23">
        <v>80.352999999999994</v>
      </c>
      <c r="F23">
        <v>81.161000000000001</v>
      </c>
    </row>
    <row r="24" spans="1:6" x14ac:dyDescent="0.25">
      <c r="A24">
        <v>24</v>
      </c>
      <c r="B24" t="s">
        <v>70</v>
      </c>
      <c r="C24" t="s">
        <v>71</v>
      </c>
      <c r="D24" t="s">
        <v>72</v>
      </c>
      <c r="E24">
        <v>80.287000000000006</v>
      </c>
      <c r="F24">
        <v>81.093999999999994</v>
      </c>
    </row>
    <row r="25" spans="1:6" x14ac:dyDescent="0.25">
      <c r="A25">
        <v>24</v>
      </c>
      <c r="B25" t="s">
        <v>73</v>
      </c>
      <c r="C25" t="s">
        <v>74</v>
      </c>
      <c r="D25" t="s">
        <v>75</v>
      </c>
      <c r="E25">
        <v>76.953999999999994</v>
      </c>
      <c r="F25">
        <v>77.727999999999994</v>
      </c>
    </row>
    <row r="26" spans="1:6" x14ac:dyDescent="0.25">
      <c r="A26">
        <v>24</v>
      </c>
      <c r="B26" t="s">
        <v>76</v>
      </c>
      <c r="C26" t="s">
        <v>77</v>
      </c>
      <c r="D26" t="s">
        <v>78</v>
      </c>
      <c r="E26">
        <v>77.275999999999996</v>
      </c>
      <c r="F26">
        <v>78.052000000000007</v>
      </c>
    </row>
    <row r="27" spans="1:6" x14ac:dyDescent="0.25">
      <c r="A27">
        <v>24</v>
      </c>
      <c r="B27" t="s">
        <v>79</v>
      </c>
      <c r="C27" t="s">
        <v>80</v>
      </c>
      <c r="D27" t="s">
        <v>81</v>
      </c>
      <c r="E27">
        <v>70.341999999999999</v>
      </c>
      <c r="F27">
        <v>71.049000000000007</v>
      </c>
    </row>
    <row r="28" spans="1:6" x14ac:dyDescent="0.25">
      <c r="A28">
        <v>24</v>
      </c>
      <c r="B28" t="s">
        <v>82</v>
      </c>
      <c r="C28" t="s">
        <v>83</v>
      </c>
      <c r="D28" t="s">
        <v>84</v>
      </c>
      <c r="E28">
        <v>69.37</v>
      </c>
      <c r="F28">
        <v>70.066999999999993</v>
      </c>
    </row>
    <row r="29" spans="1:6" x14ac:dyDescent="0.25">
      <c r="A29">
        <v>24</v>
      </c>
      <c r="B29" t="s">
        <v>85</v>
      </c>
      <c r="C29" t="s">
        <v>86</v>
      </c>
      <c r="D29" t="s">
        <v>87</v>
      </c>
      <c r="E29">
        <v>59.408999999999999</v>
      </c>
      <c r="F29">
        <v>60.006</v>
      </c>
    </row>
    <row r="30" spans="1:6" x14ac:dyDescent="0.25">
      <c r="A30">
        <v>24</v>
      </c>
      <c r="B30" t="s">
        <v>88</v>
      </c>
      <c r="C30" t="s">
        <v>89</v>
      </c>
      <c r="D30" t="s">
        <v>90</v>
      </c>
      <c r="E30">
        <v>58.982999999999997</v>
      </c>
      <c r="F30">
        <v>59.576000000000001</v>
      </c>
    </row>
    <row r="31" spans="1:6" x14ac:dyDescent="0.25">
      <c r="A31">
        <v>24</v>
      </c>
      <c r="B31" t="s">
        <v>91</v>
      </c>
      <c r="C31" t="s">
        <v>92</v>
      </c>
      <c r="D31" t="s">
        <v>93</v>
      </c>
      <c r="E31">
        <v>74.644000000000005</v>
      </c>
      <c r="F31">
        <v>75.394000000000005</v>
      </c>
    </row>
    <row r="32" spans="1:6" x14ac:dyDescent="0.25">
      <c r="A32">
        <v>24</v>
      </c>
      <c r="B32" t="s">
        <v>94</v>
      </c>
      <c r="C32" t="s">
        <v>95</v>
      </c>
      <c r="D32" t="s">
        <v>96</v>
      </c>
      <c r="E32">
        <v>75.599999999999994</v>
      </c>
      <c r="F32">
        <v>76.36</v>
      </c>
    </row>
    <row r="33" spans="1:24" x14ac:dyDescent="0.25">
      <c r="A33">
        <v>24</v>
      </c>
      <c r="B33" t="s">
        <v>97</v>
      </c>
      <c r="C33" t="s">
        <v>98</v>
      </c>
      <c r="D33" t="s">
        <v>99</v>
      </c>
      <c r="E33">
        <v>58.488</v>
      </c>
      <c r="F33">
        <v>59.076000000000001</v>
      </c>
    </row>
    <row r="34" spans="1:24" x14ac:dyDescent="0.25">
      <c r="A34">
        <v>24</v>
      </c>
      <c r="B34" t="s">
        <v>100</v>
      </c>
      <c r="C34" t="s">
        <v>101</v>
      </c>
      <c r="D34" t="s">
        <v>102</v>
      </c>
      <c r="E34">
        <v>63.725000000000001</v>
      </c>
      <c r="F34">
        <v>64.366</v>
      </c>
    </row>
    <row r="35" spans="1:24" x14ac:dyDescent="0.25">
      <c r="A35">
        <v>24</v>
      </c>
      <c r="B35" t="s">
        <v>103</v>
      </c>
      <c r="C35" t="s">
        <v>104</v>
      </c>
      <c r="D35" t="s">
        <v>105</v>
      </c>
      <c r="E35">
        <v>70.875</v>
      </c>
      <c r="F35">
        <v>71.587000000000003</v>
      </c>
    </row>
    <row r="36" spans="1:24" x14ac:dyDescent="0.25">
      <c r="A36">
        <v>24</v>
      </c>
      <c r="B36" t="s">
        <v>106</v>
      </c>
      <c r="C36" t="s">
        <v>107</v>
      </c>
      <c r="D36" t="s">
        <v>108</v>
      </c>
      <c r="E36">
        <v>71.725999999999999</v>
      </c>
      <c r="F36">
        <v>72.447000000000003</v>
      </c>
    </row>
    <row r="37" spans="1:24" x14ac:dyDescent="0.25">
      <c r="A37">
        <v>24</v>
      </c>
      <c r="B37" t="s">
        <v>109</v>
      </c>
      <c r="C37" t="s">
        <v>110</v>
      </c>
      <c r="D37" t="s">
        <v>111</v>
      </c>
      <c r="E37">
        <v>50.987000000000002</v>
      </c>
      <c r="F37">
        <v>51.499000000000002</v>
      </c>
    </row>
    <row r="38" spans="1:24" x14ac:dyDescent="0.25">
      <c r="A38">
        <v>24</v>
      </c>
      <c r="B38" t="s">
        <v>112</v>
      </c>
      <c r="C38" t="s">
        <v>113</v>
      </c>
      <c r="D38" t="s">
        <v>114</v>
      </c>
      <c r="E38">
        <v>53.293999999999997</v>
      </c>
      <c r="F38">
        <v>53.829000000000001</v>
      </c>
    </row>
    <row r="39" spans="1:24" x14ac:dyDescent="0.25">
      <c r="A39">
        <v>24</v>
      </c>
      <c r="B39" t="s">
        <v>115</v>
      </c>
      <c r="C39" t="s">
        <v>116</v>
      </c>
      <c r="D39" t="s">
        <v>117</v>
      </c>
      <c r="E39">
        <v>63.683999999999997</v>
      </c>
      <c r="F39">
        <v>64.323999999999998</v>
      </c>
    </row>
    <row r="40" spans="1:24" x14ac:dyDescent="0.25">
      <c r="A40">
        <v>24</v>
      </c>
      <c r="B40" t="s">
        <v>118</v>
      </c>
      <c r="C40" t="s">
        <v>119</v>
      </c>
      <c r="D40" t="s">
        <v>120</v>
      </c>
      <c r="E40">
        <v>64.23</v>
      </c>
      <c r="F40">
        <v>64.875</v>
      </c>
    </row>
    <row r="41" spans="1:24" x14ac:dyDescent="0.25">
      <c r="A41">
        <v>24</v>
      </c>
      <c r="B41" t="s">
        <v>121</v>
      </c>
      <c r="D41" t="s">
        <v>122</v>
      </c>
      <c r="X41" t="s">
        <v>122</v>
      </c>
    </row>
    <row r="42" spans="1:24" x14ac:dyDescent="0.25">
      <c r="A42">
        <v>24</v>
      </c>
      <c r="B42" t="s">
        <v>123</v>
      </c>
      <c r="D42" t="s">
        <v>122</v>
      </c>
      <c r="X42" t="s">
        <v>122</v>
      </c>
    </row>
    <row r="43" spans="1:24" x14ac:dyDescent="0.25">
      <c r="A43">
        <v>25</v>
      </c>
      <c r="B43" t="s">
        <v>124</v>
      </c>
      <c r="C43" t="s">
        <v>125</v>
      </c>
      <c r="D43" t="s">
        <v>126</v>
      </c>
      <c r="E43">
        <v>74.078999999999994</v>
      </c>
      <c r="F43">
        <v>74.822999999999993</v>
      </c>
    </row>
    <row r="44" spans="1:24" x14ac:dyDescent="0.25">
      <c r="A44">
        <v>25</v>
      </c>
      <c r="B44" t="s">
        <v>127</v>
      </c>
      <c r="C44" t="s">
        <v>128</v>
      </c>
      <c r="D44" t="s">
        <v>129</v>
      </c>
      <c r="E44">
        <v>74.352999999999994</v>
      </c>
      <c r="F44">
        <v>75.100999999999999</v>
      </c>
    </row>
    <row r="45" spans="1:24" x14ac:dyDescent="0.25">
      <c r="A45">
        <v>25</v>
      </c>
      <c r="B45" t="s">
        <v>130</v>
      </c>
      <c r="C45" t="s">
        <v>131</v>
      </c>
      <c r="D45" t="s">
        <v>132</v>
      </c>
      <c r="E45">
        <v>90.727999999999994</v>
      </c>
      <c r="F45">
        <v>91.64</v>
      </c>
    </row>
    <row r="46" spans="1:24" x14ac:dyDescent="0.25">
      <c r="A46">
        <v>25</v>
      </c>
      <c r="B46" t="s">
        <v>133</v>
      </c>
      <c r="C46" t="s">
        <v>134</v>
      </c>
      <c r="D46" t="s">
        <v>135</v>
      </c>
      <c r="E46">
        <v>91.942999999999998</v>
      </c>
      <c r="F46">
        <v>92.867000000000004</v>
      </c>
    </row>
    <row r="47" spans="1:24" x14ac:dyDescent="0.25">
      <c r="A47">
        <v>25</v>
      </c>
      <c r="B47" t="s">
        <v>136</v>
      </c>
      <c r="C47" t="s">
        <v>137</v>
      </c>
      <c r="D47" t="s">
        <v>138</v>
      </c>
      <c r="E47">
        <v>80.263000000000005</v>
      </c>
      <c r="F47">
        <v>81.069999999999993</v>
      </c>
    </row>
    <row r="48" spans="1:24" x14ac:dyDescent="0.25">
      <c r="A48">
        <v>25</v>
      </c>
      <c r="B48" t="s">
        <v>139</v>
      </c>
      <c r="C48" t="s">
        <v>140</v>
      </c>
      <c r="D48" t="s">
        <v>141</v>
      </c>
      <c r="E48">
        <v>80.67</v>
      </c>
      <c r="F48">
        <v>81.480999999999995</v>
      </c>
    </row>
    <row r="49" spans="1:6" x14ac:dyDescent="0.25">
      <c r="A49">
        <v>25</v>
      </c>
      <c r="B49" t="s">
        <v>142</v>
      </c>
      <c r="C49" t="s">
        <v>143</v>
      </c>
      <c r="D49" t="s">
        <v>144</v>
      </c>
      <c r="E49">
        <v>80.278999999999996</v>
      </c>
      <c r="F49">
        <v>81.085999999999999</v>
      </c>
    </row>
    <row r="50" spans="1:6" x14ac:dyDescent="0.25">
      <c r="A50">
        <v>25</v>
      </c>
      <c r="B50" t="s">
        <v>145</v>
      </c>
      <c r="C50" t="s">
        <v>146</v>
      </c>
      <c r="D50" t="s">
        <v>147</v>
      </c>
      <c r="E50">
        <v>80.864000000000004</v>
      </c>
      <c r="F50">
        <v>81.676000000000002</v>
      </c>
    </row>
    <row r="51" spans="1:6" x14ac:dyDescent="0.25">
      <c r="A51">
        <v>25</v>
      </c>
      <c r="B51" t="s">
        <v>148</v>
      </c>
      <c r="C51" t="s">
        <v>149</v>
      </c>
      <c r="D51" t="s">
        <v>150</v>
      </c>
      <c r="E51">
        <v>92.468000000000004</v>
      </c>
      <c r="F51">
        <v>93.397999999999996</v>
      </c>
    </row>
    <row r="52" spans="1:6" x14ac:dyDescent="0.25">
      <c r="A52">
        <v>25</v>
      </c>
      <c r="B52" t="s">
        <v>151</v>
      </c>
      <c r="C52" t="s">
        <v>152</v>
      </c>
      <c r="D52" t="s">
        <v>153</v>
      </c>
      <c r="E52">
        <v>91.611000000000004</v>
      </c>
      <c r="F52">
        <v>92.531999999999996</v>
      </c>
    </row>
    <row r="53" spans="1:6" x14ac:dyDescent="0.25">
      <c r="A53">
        <v>25</v>
      </c>
      <c r="B53" t="s">
        <v>154</v>
      </c>
      <c r="C53" t="s">
        <v>155</v>
      </c>
      <c r="D53" t="s">
        <v>156</v>
      </c>
      <c r="E53">
        <v>81.397999999999996</v>
      </c>
      <c r="F53">
        <v>82.215999999999994</v>
      </c>
    </row>
    <row r="54" spans="1:6" x14ac:dyDescent="0.25">
      <c r="A54">
        <v>25</v>
      </c>
      <c r="B54" t="s">
        <v>157</v>
      </c>
      <c r="C54" t="s">
        <v>158</v>
      </c>
      <c r="D54" t="s">
        <v>159</v>
      </c>
      <c r="E54">
        <v>81.671000000000006</v>
      </c>
      <c r="F54">
        <v>82.492000000000004</v>
      </c>
    </row>
    <row r="55" spans="1:6" x14ac:dyDescent="0.25">
      <c r="A55">
        <v>25</v>
      </c>
      <c r="B55" t="s">
        <v>160</v>
      </c>
      <c r="C55" t="s">
        <v>161</v>
      </c>
      <c r="D55" t="s">
        <v>162</v>
      </c>
      <c r="E55">
        <v>93.578999999999994</v>
      </c>
      <c r="F55">
        <v>94.519000000000005</v>
      </c>
    </row>
    <row r="56" spans="1:6" x14ac:dyDescent="0.25">
      <c r="A56">
        <v>25</v>
      </c>
      <c r="B56" t="s">
        <v>163</v>
      </c>
      <c r="C56" t="s">
        <v>164</v>
      </c>
      <c r="D56" t="s">
        <v>165</v>
      </c>
      <c r="E56">
        <v>92.602000000000004</v>
      </c>
      <c r="F56">
        <v>93.533000000000001</v>
      </c>
    </row>
    <row r="57" spans="1:6" x14ac:dyDescent="0.25">
      <c r="A57">
        <v>25</v>
      </c>
      <c r="B57" t="s">
        <v>166</v>
      </c>
      <c r="C57" t="s">
        <v>167</v>
      </c>
      <c r="D57" t="s">
        <v>168</v>
      </c>
      <c r="E57">
        <v>96.224999999999994</v>
      </c>
      <c r="F57">
        <v>97.191999999999993</v>
      </c>
    </row>
    <row r="58" spans="1:6" x14ac:dyDescent="0.25">
      <c r="A58">
        <v>25</v>
      </c>
      <c r="B58" t="s">
        <v>169</v>
      </c>
      <c r="C58" t="s">
        <v>170</v>
      </c>
      <c r="D58" t="s">
        <v>171</v>
      </c>
      <c r="E58">
        <v>97.055000000000007</v>
      </c>
      <c r="F58">
        <v>98.03</v>
      </c>
    </row>
    <row r="59" spans="1:6" x14ac:dyDescent="0.25">
      <c r="A59">
        <v>25</v>
      </c>
      <c r="B59" t="s">
        <v>172</v>
      </c>
      <c r="C59" t="s">
        <v>173</v>
      </c>
      <c r="D59" t="s">
        <v>174</v>
      </c>
      <c r="E59">
        <v>102.69</v>
      </c>
      <c r="F59">
        <v>103.72199999999999</v>
      </c>
    </row>
    <row r="60" spans="1:6" x14ac:dyDescent="0.25">
      <c r="A60">
        <v>25</v>
      </c>
      <c r="B60" t="s">
        <v>175</v>
      </c>
      <c r="C60" t="s">
        <v>176</v>
      </c>
      <c r="D60" t="s">
        <v>177</v>
      </c>
      <c r="E60">
        <v>100.155</v>
      </c>
      <c r="F60">
        <v>101.16200000000001</v>
      </c>
    </row>
    <row r="61" spans="1:6" x14ac:dyDescent="0.25">
      <c r="A61">
        <v>25</v>
      </c>
      <c r="B61" t="s">
        <v>178</v>
      </c>
      <c r="C61" t="s">
        <v>179</v>
      </c>
      <c r="D61" t="s">
        <v>180</v>
      </c>
      <c r="E61">
        <v>108.64</v>
      </c>
      <c r="F61">
        <v>109.73099999999999</v>
      </c>
    </row>
    <row r="62" spans="1:6" x14ac:dyDescent="0.25">
      <c r="A62">
        <v>25</v>
      </c>
      <c r="B62" t="s">
        <v>181</v>
      </c>
      <c r="C62" t="s">
        <v>182</v>
      </c>
      <c r="D62" t="s">
        <v>183</v>
      </c>
      <c r="E62">
        <v>107.73399999999999</v>
      </c>
      <c r="F62">
        <v>108.816</v>
      </c>
    </row>
    <row r="63" spans="1:6" x14ac:dyDescent="0.25">
      <c r="A63">
        <v>25</v>
      </c>
      <c r="B63" t="s">
        <v>184</v>
      </c>
      <c r="C63" t="s">
        <v>185</v>
      </c>
      <c r="D63" t="s">
        <v>186</v>
      </c>
      <c r="E63">
        <v>106.91200000000001</v>
      </c>
      <c r="F63">
        <v>107.98699999999999</v>
      </c>
    </row>
    <row r="64" spans="1:6" x14ac:dyDescent="0.25">
      <c r="A64">
        <v>25</v>
      </c>
      <c r="B64" t="s">
        <v>187</v>
      </c>
      <c r="C64" t="s">
        <v>188</v>
      </c>
      <c r="D64" t="s">
        <v>189</v>
      </c>
      <c r="E64">
        <v>103.22</v>
      </c>
      <c r="F64">
        <v>104.258</v>
      </c>
    </row>
    <row r="65" spans="1:24" x14ac:dyDescent="0.25">
      <c r="A65">
        <v>25</v>
      </c>
      <c r="B65" t="s">
        <v>190</v>
      </c>
      <c r="C65" t="s">
        <v>191</v>
      </c>
      <c r="D65" t="s">
        <v>192</v>
      </c>
      <c r="E65">
        <v>92.837000000000003</v>
      </c>
      <c r="F65">
        <v>93.77</v>
      </c>
    </row>
    <row r="66" spans="1:24" x14ac:dyDescent="0.25">
      <c r="A66">
        <v>25</v>
      </c>
      <c r="B66" t="s">
        <v>193</v>
      </c>
      <c r="C66" t="s">
        <v>194</v>
      </c>
      <c r="D66" t="s">
        <v>195</v>
      </c>
      <c r="E66">
        <v>92.906999999999996</v>
      </c>
      <c r="F66">
        <v>93.840999999999994</v>
      </c>
    </row>
    <row r="67" spans="1:24" x14ac:dyDescent="0.25">
      <c r="A67">
        <v>25</v>
      </c>
      <c r="B67" t="s">
        <v>196</v>
      </c>
      <c r="D67" t="s">
        <v>197</v>
      </c>
      <c r="X67" t="s">
        <v>197</v>
      </c>
    </row>
    <row r="68" spans="1:24" x14ac:dyDescent="0.25">
      <c r="A68">
        <v>25</v>
      </c>
      <c r="B68" t="s">
        <v>198</v>
      </c>
      <c r="D68" t="s">
        <v>197</v>
      </c>
      <c r="X68" t="s">
        <v>197</v>
      </c>
    </row>
    <row r="69" spans="1:24" x14ac:dyDescent="0.25">
      <c r="A69">
        <v>26</v>
      </c>
      <c r="B69" t="s">
        <v>199</v>
      </c>
      <c r="C69" t="s">
        <v>200</v>
      </c>
      <c r="D69" t="s">
        <v>201</v>
      </c>
      <c r="E69">
        <v>100.887</v>
      </c>
      <c r="F69">
        <v>101.901</v>
      </c>
    </row>
    <row r="70" spans="1:24" x14ac:dyDescent="0.25">
      <c r="A70">
        <v>26</v>
      </c>
      <c r="B70" t="s">
        <v>202</v>
      </c>
      <c r="C70" t="s">
        <v>203</v>
      </c>
      <c r="D70" t="s">
        <v>204</v>
      </c>
      <c r="E70">
        <v>100.101</v>
      </c>
      <c r="F70">
        <v>101.107</v>
      </c>
    </row>
    <row r="71" spans="1:24" x14ac:dyDescent="0.25">
      <c r="A71">
        <v>26</v>
      </c>
      <c r="B71" t="s">
        <v>205</v>
      </c>
      <c r="C71" t="s">
        <v>206</v>
      </c>
      <c r="D71" t="s">
        <v>207</v>
      </c>
      <c r="E71">
        <v>98.438000000000002</v>
      </c>
      <c r="F71">
        <v>99.427000000000007</v>
      </c>
    </row>
    <row r="72" spans="1:24" x14ac:dyDescent="0.25">
      <c r="A72">
        <v>26</v>
      </c>
      <c r="B72" t="s">
        <v>208</v>
      </c>
      <c r="C72" t="s">
        <v>209</v>
      </c>
      <c r="D72" t="s">
        <v>210</v>
      </c>
      <c r="E72">
        <v>96.064999999999998</v>
      </c>
      <c r="F72">
        <v>97.03</v>
      </c>
    </row>
    <row r="73" spans="1:24" x14ac:dyDescent="0.25">
      <c r="A73">
        <v>26</v>
      </c>
      <c r="B73" t="s">
        <v>211</v>
      </c>
      <c r="C73" t="s">
        <v>212</v>
      </c>
      <c r="D73" t="s">
        <v>213</v>
      </c>
      <c r="E73">
        <v>98.944999999999993</v>
      </c>
      <c r="F73">
        <v>99.938999999999993</v>
      </c>
    </row>
    <row r="74" spans="1:24" x14ac:dyDescent="0.25">
      <c r="A74">
        <v>26</v>
      </c>
      <c r="B74" t="s">
        <v>214</v>
      </c>
      <c r="C74" t="s">
        <v>215</v>
      </c>
      <c r="D74" t="s">
        <v>216</v>
      </c>
      <c r="E74">
        <v>101.116</v>
      </c>
      <c r="F74">
        <v>102.13200000000001</v>
      </c>
    </row>
    <row r="75" spans="1:24" x14ac:dyDescent="0.25">
      <c r="A75">
        <v>26</v>
      </c>
      <c r="B75" t="s">
        <v>217</v>
      </c>
      <c r="C75" t="s">
        <v>218</v>
      </c>
      <c r="D75" t="s">
        <v>219</v>
      </c>
      <c r="E75">
        <v>92.533000000000001</v>
      </c>
      <c r="F75">
        <v>93.462999999999994</v>
      </c>
    </row>
    <row r="76" spans="1:24" x14ac:dyDescent="0.25">
      <c r="A76">
        <v>26</v>
      </c>
      <c r="B76" t="s">
        <v>220</v>
      </c>
      <c r="C76" t="s">
        <v>221</v>
      </c>
      <c r="D76" t="s">
        <v>222</v>
      </c>
      <c r="E76">
        <v>91.545000000000002</v>
      </c>
      <c r="F76">
        <v>92.465000000000003</v>
      </c>
    </row>
    <row r="77" spans="1:24" x14ac:dyDescent="0.25">
      <c r="A77">
        <v>26</v>
      </c>
      <c r="B77" t="s">
        <v>223</v>
      </c>
      <c r="C77" t="s">
        <v>224</v>
      </c>
      <c r="D77" t="s">
        <v>225</v>
      </c>
      <c r="E77">
        <v>79.097999999999999</v>
      </c>
      <c r="F77">
        <v>79.893000000000001</v>
      </c>
    </row>
    <row r="78" spans="1:24" x14ac:dyDescent="0.25">
      <c r="A78">
        <v>26</v>
      </c>
      <c r="B78" t="s">
        <v>226</v>
      </c>
      <c r="C78" t="s">
        <v>227</v>
      </c>
      <c r="D78" t="s">
        <v>228</v>
      </c>
      <c r="E78">
        <v>79.701999999999998</v>
      </c>
      <c r="F78">
        <v>80.503</v>
      </c>
    </row>
    <row r="79" spans="1:24" x14ac:dyDescent="0.25">
      <c r="A79">
        <v>26</v>
      </c>
      <c r="B79" t="s">
        <v>229</v>
      </c>
      <c r="C79" t="s">
        <v>230</v>
      </c>
      <c r="D79" t="s">
        <v>231</v>
      </c>
      <c r="E79">
        <v>75.113</v>
      </c>
      <c r="F79">
        <v>75.867999999999995</v>
      </c>
    </row>
    <row r="80" spans="1:24" x14ac:dyDescent="0.25">
      <c r="A80">
        <v>26</v>
      </c>
      <c r="B80" t="s">
        <v>232</v>
      </c>
      <c r="C80" t="s">
        <v>233</v>
      </c>
      <c r="D80" t="s">
        <v>234</v>
      </c>
      <c r="E80">
        <v>74.391999999999996</v>
      </c>
      <c r="F80">
        <v>75.138999999999996</v>
      </c>
    </row>
    <row r="81" spans="1:24" x14ac:dyDescent="0.25">
      <c r="A81">
        <v>26</v>
      </c>
      <c r="B81" t="s">
        <v>235</v>
      </c>
      <c r="C81" t="s">
        <v>236</v>
      </c>
      <c r="D81" t="s">
        <v>237</v>
      </c>
      <c r="E81">
        <v>64.704999999999998</v>
      </c>
      <c r="F81">
        <v>65.355000000000004</v>
      </c>
    </row>
    <row r="82" spans="1:24" x14ac:dyDescent="0.25">
      <c r="A82">
        <v>26</v>
      </c>
      <c r="B82" t="s">
        <v>238</v>
      </c>
      <c r="C82" t="s">
        <v>239</v>
      </c>
      <c r="D82" t="s">
        <v>240</v>
      </c>
      <c r="E82">
        <v>64.207999999999998</v>
      </c>
      <c r="F82">
        <v>64.852999999999994</v>
      </c>
    </row>
    <row r="83" spans="1:24" x14ac:dyDescent="0.25">
      <c r="A83">
        <v>26</v>
      </c>
      <c r="B83" t="s">
        <v>241</v>
      </c>
      <c r="C83" t="s">
        <v>242</v>
      </c>
      <c r="D83" t="s">
        <v>243</v>
      </c>
      <c r="E83">
        <v>73.248999999999995</v>
      </c>
      <c r="F83">
        <v>73.984999999999999</v>
      </c>
    </row>
    <row r="84" spans="1:24" x14ac:dyDescent="0.25">
      <c r="A84">
        <v>26</v>
      </c>
      <c r="B84" t="s">
        <v>244</v>
      </c>
      <c r="C84" t="s">
        <v>245</v>
      </c>
      <c r="D84" t="s">
        <v>246</v>
      </c>
      <c r="E84">
        <v>73.695999999999998</v>
      </c>
      <c r="F84">
        <v>74.436000000000007</v>
      </c>
    </row>
    <row r="85" spans="1:24" x14ac:dyDescent="0.25">
      <c r="A85">
        <v>26</v>
      </c>
      <c r="B85" t="s">
        <v>247</v>
      </c>
      <c r="C85" t="s">
        <v>248</v>
      </c>
      <c r="D85" t="s">
        <v>249</v>
      </c>
      <c r="E85">
        <v>53.56</v>
      </c>
      <c r="F85">
        <v>54.098999999999997</v>
      </c>
    </row>
    <row r="86" spans="1:24" x14ac:dyDescent="0.25">
      <c r="A86">
        <v>26</v>
      </c>
      <c r="B86" t="s">
        <v>250</v>
      </c>
      <c r="C86" t="s">
        <v>251</v>
      </c>
      <c r="D86" t="s">
        <v>252</v>
      </c>
      <c r="E86">
        <v>57.941000000000003</v>
      </c>
      <c r="F86">
        <v>58.524000000000001</v>
      </c>
    </row>
    <row r="87" spans="1:24" x14ac:dyDescent="0.25">
      <c r="A87">
        <v>26</v>
      </c>
      <c r="B87" t="s">
        <v>253</v>
      </c>
      <c r="C87" t="s">
        <v>254</v>
      </c>
      <c r="D87" t="s">
        <v>255</v>
      </c>
      <c r="E87">
        <v>75.143000000000001</v>
      </c>
      <c r="F87">
        <v>75.899000000000001</v>
      </c>
    </row>
    <row r="88" spans="1:24" x14ac:dyDescent="0.25">
      <c r="A88">
        <v>26</v>
      </c>
      <c r="B88" t="s">
        <v>256</v>
      </c>
      <c r="C88" t="s">
        <v>257</v>
      </c>
      <c r="D88" t="s">
        <v>258</v>
      </c>
      <c r="E88">
        <v>74.197999999999993</v>
      </c>
      <c r="F88">
        <v>74.944000000000003</v>
      </c>
    </row>
    <row r="89" spans="1:24" x14ac:dyDescent="0.25">
      <c r="A89">
        <v>26</v>
      </c>
      <c r="B89" t="s">
        <v>259</v>
      </c>
      <c r="C89" t="s">
        <v>260</v>
      </c>
      <c r="D89" t="s">
        <v>261</v>
      </c>
      <c r="E89">
        <v>60.518000000000001</v>
      </c>
      <c r="F89">
        <v>61.127000000000002</v>
      </c>
    </row>
    <row r="90" spans="1:24" x14ac:dyDescent="0.25">
      <c r="A90">
        <v>26</v>
      </c>
      <c r="B90" t="s">
        <v>262</v>
      </c>
      <c r="C90" t="s">
        <v>263</v>
      </c>
      <c r="D90" t="s">
        <v>264</v>
      </c>
      <c r="E90">
        <v>70.406000000000006</v>
      </c>
      <c r="F90">
        <v>71.114000000000004</v>
      </c>
    </row>
    <row r="91" spans="1:24" x14ac:dyDescent="0.25">
      <c r="A91">
        <v>26</v>
      </c>
      <c r="B91" t="s">
        <v>265</v>
      </c>
      <c r="C91" t="s">
        <v>266</v>
      </c>
      <c r="D91" t="s">
        <v>267</v>
      </c>
      <c r="E91">
        <v>60.113</v>
      </c>
      <c r="F91">
        <v>60.716999999999999</v>
      </c>
    </row>
    <row r="92" spans="1:24" x14ac:dyDescent="0.25">
      <c r="A92">
        <v>26</v>
      </c>
      <c r="B92" t="s">
        <v>268</v>
      </c>
      <c r="C92" t="s">
        <v>269</v>
      </c>
      <c r="D92" t="s">
        <v>270</v>
      </c>
      <c r="E92">
        <v>60.631999999999998</v>
      </c>
      <c r="F92">
        <v>61.241</v>
      </c>
    </row>
    <row r="93" spans="1:24" x14ac:dyDescent="0.25">
      <c r="A93">
        <v>26</v>
      </c>
      <c r="B93" t="s">
        <v>271</v>
      </c>
      <c r="D93" t="s">
        <v>272</v>
      </c>
      <c r="X93" t="s">
        <v>272</v>
      </c>
    </row>
    <row r="94" spans="1:24" x14ac:dyDescent="0.25">
      <c r="A94">
        <v>26</v>
      </c>
      <c r="B94" t="s">
        <v>273</v>
      </c>
      <c r="D94" t="s">
        <v>272</v>
      </c>
      <c r="X94" t="s">
        <v>272</v>
      </c>
    </row>
    <row r="95" spans="1:24" x14ac:dyDescent="0.25">
      <c r="A95">
        <v>44</v>
      </c>
      <c r="B95" t="s">
        <v>274</v>
      </c>
      <c r="C95" t="s">
        <v>275</v>
      </c>
      <c r="D95" t="s">
        <v>276</v>
      </c>
      <c r="E95">
        <v>82.802999999999997</v>
      </c>
      <c r="F95">
        <v>83.635000000000005</v>
      </c>
    </row>
    <row r="96" spans="1:24" x14ac:dyDescent="0.25">
      <c r="A96">
        <v>44</v>
      </c>
      <c r="B96" t="s">
        <v>277</v>
      </c>
      <c r="C96" t="s">
        <v>278</v>
      </c>
      <c r="D96" t="s">
        <v>279</v>
      </c>
      <c r="E96">
        <v>81.873000000000005</v>
      </c>
      <c r="F96">
        <v>82.695999999999998</v>
      </c>
    </row>
    <row r="97" spans="1:6" x14ac:dyDescent="0.25">
      <c r="A97">
        <v>44</v>
      </c>
      <c r="B97" t="s">
        <v>280</v>
      </c>
      <c r="C97" t="s">
        <v>281</v>
      </c>
      <c r="D97" t="s">
        <v>282</v>
      </c>
      <c r="E97">
        <v>79.655000000000001</v>
      </c>
      <c r="F97">
        <v>80.456000000000003</v>
      </c>
    </row>
    <row r="98" spans="1:6" x14ac:dyDescent="0.25">
      <c r="A98">
        <v>44</v>
      </c>
      <c r="B98" t="s">
        <v>283</v>
      </c>
      <c r="C98" t="s">
        <v>284</v>
      </c>
      <c r="D98" t="s">
        <v>285</v>
      </c>
      <c r="E98">
        <v>79.959000000000003</v>
      </c>
      <c r="F98">
        <v>80.762</v>
      </c>
    </row>
    <row r="99" spans="1:6" x14ac:dyDescent="0.25">
      <c r="A99">
        <v>44</v>
      </c>
      <c r="B99" t="s">
        <v>286</v>
      </c>
      <c r="C99" t="s">
        <v>287</v>
      </c>
      <c r="D99" t="s">
        <v>288</v>
      </c>
      <c r="E99">
        <v>90.296999999999997</v>
      </c>
      <c r="F99">
        <v>91.203999999999994</v>
      </c>
    </row>
    <row r="100" spans="1:6" x14ac:dyDescent="0.25">
      <c r="A100">
        <v>44</v>
      </c>
      <c r="B100" t="s">
        <v>289</v>
      </c>
      <c r="C100" t="s">
        <v>290</v>
      </c>
      <c r="D100" t="s">
        <v>291</v>
      </c>
      <c r="E100">
        <v>89.882000000000005</v>
      </c>
      <c r="F100">
        <v>90.784999999999997</v>
      </c>
    </row>
    <row r="101" spans="1:6" x14ac:dyDescent="0.25">
      <c r="A101">
        <v>44</v>
      </c>
      <c r="B101" t="s">
        <v>292</v>
      </c>
      <c r="C101" t="s">
        <v>293</v>
      </c>
      <c r="D101" t="s">
        <v>294</v>
      </c>
      <c r="E101">
        <v>82.631</v>
      </c>
      <c r="F101">
        <v>83.462000000000003</v>
      </c>
    </row>
    <row r="102" spans="1:6" x14ac:dyDescent="0.25">
      <c r="A102">
        <v>44</v>
      </c>
      <c r="B102" t="s">
        <v>295</v>
      </c>
      <c r="C102" t="s">
        <v>296</v>
      </c>
      <c r="D102" t="s">
        <v>297</v>
      </c>
      <c r="E102">
        <v>82.590999999999994</v>
      </c>
      <c r="F102">
        <v>83.421000000000006</v>
      </c>
    </row>
    <row r="103" spans="1:6" x14ac:dyDescent="0.25">
      <c r="A103">
        <v>44</v>
      </c>
      <c r="B103" t="s">
        <v>298</v>
      </c>
      <c r="C103" t="s">
        <v>299</v>
      </c>
      <c r="D103" t="s">
        <v>300</v>
      </c>
      <c r="E103">
        <v>82.302000000000007</v>
      </c>
      <c r="F103">
        <v>83.129000000000005</v>
      </c>
    </row>
    <row r="104" spans="1:6" x14ac:dyDescent="0.25">
      <c r="A104">
        <v>44</v>
      </c>
      <c r="B104" t="s">
        <v>301</v>
      </c>
      <c r="C104" t="s">
        <v>302</v>
      </c>
      <c r="D104" t="s">
        <v>303</v>
      </c>
      <c r="E104">
        <v>81.539000000000001</v>
      </c>
      <c r="F104">
        <v>82.358000000000004</v>
      </c>
    </row>
    <row r="105" spans="1:6" x14ac:dyDescent="0.25">
      <c r="A105">
        <v>44</v>
      </c>
      <c r="B105" t="s">
        <v>304</v>
      </c>
      <c r="C105" t="s">
        <v>305</v>
      </c>
      <c r="D105" t="s">
        <v>306</v>
      </c>
      <c r="E105">
        <v>76.561000000000007</v>
      </c>
      <c r="F105">
        <v>77.331000000000003</v>
      </c>
    </row>
    <row r="106" spans="1:6" x14ac:dyDescent="0.25">
      <c r="A106">
        <v>44</v>
      </c>
      <c r="B106" t="s">
        <v>307</v>
      </c>
      <c r="C106" t="s">
        <v>308</v>
      </c>
      <c r="D106" t="s">
        <v>309</v>
      </c>
      <c r="E106">
        <v>76.298000000000002</v>
      </c>
      <c r="F106">
        <v>77.063999999999993</v>
      </c>
    </row>
    <row r="107" spans="1:6" x14ac:dyDescent="0.25">
      <c r="A107">
        <v>44</v>
      </c>
      <c r="B107" t="s">
        <v>310</v>
      </c>
      <c r="C107" t="s">
        <v>311</v>
      </c>
      <c r="D107" t="s">
        <v>312</v>
      </c>
      <c r="E107">
        <v>78.358999999999995</v>
      </c>
      <c r="F107">
        <v>79.147000000000006</v>
      </c>
    </row>
    <row r="108" spans="1:6" x14ac:dyDescent="0.25">
      <c r="A108">
        <v>44</v>
      </c>
      <c r="B108" t="s">
        <v>313</v>
      </c>
      <c r="C108" t="s">
        <v>314</v>
      </c>
      <c r="D108" t="s">
        <v>315</v>
      </c>
      <c r="E108">
        <v>77.837000000000003</v>
      </c>
      <c r="F108">
        <v>78.62</v>
      </c>
    </row>
    <row r="109" spans="1:6" x14ac:dyDescent="0.25">
      <c r="A109">
        <v>44</v>
      </c>
      <c r="B109" t="s">
        <v>316</v>
      </c>
      <c r="C109" t="s">
        <v>317</v>
      </c>
      <c r="D109" t="s">
        <v>318</v>
      </c>
      <c r="E109">
        <v>66.387</v>
      </c>
      <c r="F109">
        <v>67.054000000000002</v>
      </c>
    </row>
    <row r="110" spans="1:6" x14ac:dyDescent="0.25">
      <c r="A110">
        <v>44</v>
      </c>
      <c r="B110" t="s">
        <v>319</v>
      </c>
      <c r="C110" t="s">
        <v>320</v>
      </c>
      <c r="D110" t="s">
        <v>321</v>
      </c>
      <c r="E110">
        <v>65.646000000000001</v>
      </c>
      <c r="F110">
        <v>66.305000000000007</v>
      </c>
    </row>
    <row r="111" spans="1:6" x14ac:dyDescent="0.25">
      <c r="A111">
        <v>44</v>
      </c>
      <c r="B111" t="s">
        <v>322</v>
      </c>
      <c r="C111" t="s">
        <v>323</v>
      </c>
      <c r="D111" t="s">
        <v>324</v>
      </c>
      <c r="E111">
        <v>61.945999999999998</v>
      </c>
      <c r="F111">
        <v>62.567999999999998</v>
      </c>
    </row>
    <row r="112" spans="1:6" x14ac:dyDescent="0.25">
      <c r="A112">
        <v>44</v>
      </c>
      <c r="B112" t="s">
        <v>325</v>
      </c>
      <c r="C112" t="s">
        <v>326</v>
      </c>
      <c r="D112" t="s">
        <v>327</v>
      </c>
      <c r="E112">
        <v>60.539000000000001</v>
      </c>
      <c r="F112">
        <v>61.148000000000003</v>
      </c>
    </row>
    <row r="113" spans="1:24" x14ac:dyDescent="0.25">
      <c r="A113">
        <v>44</v>
      </c>
      <c r="B113" t="s">
        <v>328</v>
      </c>
      <c r="C113" t="s">
        <v>329</v>
      </c>
      <c r="D113" t="s">
        <v>330</v>
      </c>
      <c r="E113">
        <v>67.471999999999994</v>
      </c>
      <c r="F113">
        <v>68.150000000000006</v>
      </c>
    </row>
    <row r="114" spans="1:24" x14ac:dyDescent="0.25">
      <c r="A114">
        <v>44</v>
      </c>
      <c r="B114" t="s">
        <v>331</v>
      </c>
      <c r="C114" t="s">
        <v>332</v>
      </c>
      <c r="D114" t="s">
        <v>333</v>
      </c>
      <c r="E114">
        <v>66.632999999999996</v>
      </c>
      <c r="F114">
        <v>67.302000000000007</v>
      </c>
    </row>
    <row r="115" spans="1:24" x14ac:dyDescent="0.25">
      <c r="A115">
        <v>44</v>
      </c>
      <c r="B115" t="s">
        <v>334</v>
      </c>
      <c r="C115" t="s">
        <v>335</v>
      </c>
      <c r="D115" t="s">
        <v>336</v>
      </c>
      <c r="E115">
        <v>65.844999999999999</v>
      </c>
      <c r="F115">
        <v>66.507000000000005</v>
      </c>
    </row>
    <row r="116" spans="1:24" x14ac:dyDescent="0.25">
      <c r="A116">
        <v>44</v>
      </c>
      <c r="B116" t="s">
        <v>337</v>
      </c>
      <c r="C116" t="s">
        <v>338</v>
      </c>
      <c r="D116" t="s">
        <v>339</v>
      </c>
      <c r="E116">
        <v>53.412999999999997</v>
      </c>
      <c r="F116">
        <v>53.95</v>
      </c>
    </row>
    <row r="117" spans="1:24" x14ac:dyDescent="0.25">
      <c r="A117">
        <v>44</v>
      </c>
      <c r="B117" t="s">
        <v>340</v>
      </c>
      <c r="C117" t="s">
        <v>341</v>
      </c>
      <c r="D117" t="s">
        <v>342</v>
      </c>
      <c r="E117">
        <v>74.171000000000006</v>
      </c>
      <c r="F117">
        <v>74.917000000000002</v>
      </c>
    </row>
    <row r="118" spans="1:24" x14ac:dyDescent="0.25">
      <c r="A118">
        <v>44</v>
      </c>
      <c r="B118" t="s">
        <v>343</v>
      </c>
      <c r="C118" t="s">
        <v>344</v>
      </c>
      <c r="D118" t="s">
        <v>345</v>
      </c>
      <c r="E118">
        <v>78.497</v>
      </c>
      <c r="F118">
        <v>79.286000000000001</v>
      </c>
    </row>
    <row r="119" spans="1:24" x14ac:dyDescent="0.25">
      <c r="A119">
        <v>44</v>
      </c>
      <c r="B119" t="s">
        <v>346</v>
      </c>
      <c r="D119" t="s">
        <v>347</v>
      </c>
      <c r="X119" t="s">
        <v>347</v>
      </c>
    </row>
    <row r="120" spans="1:24" x14ac:dyDescent="0.25">
      <c r="A120">
        <v>44</v>
      </c>
      <c r="B120" t="s">
        <v>348</v>
      </c>
      <c r="D120" t="s">
        <v>347</v>
      </c>
      <c r="X120" t="s">
        <v>347</v>
      </c>
    </row>
    <row r="121" spans="1:24" x14ac:dyDescent="0.25">
      <c r="A121">
        <v>64</v>
      </c>
      <c r="B121" t="s">
        <v>349</v>
      </c>
      <c r="C121" t="s">
        <v>350</v>
      </c>
      <c r="D121" t="s">
        <v>351</v>
      </c>
      <c r="E121">
        <v>67.667000000000002</v>
      </c>
      <c r="F121">
        <v>68.346999999999994</v>
      </c>
    </row>
    <row r="122" spans="1:24" x14ac:dyDescent="0.25">
      <c r="A122">
        <v>64</v>
      </c>
      <c r="B122" t="s">
        <v>352</v>
      </c>
      <c r="C122" t="s">
        <v>353</v>
      </c>
      <c r="D122" t="s">
        <v>354</v>
      </c>
      <c r="E122">
        <v>97.102999999999994</v>
      </c>
      <c r="F122">
        <v>98.078999999999994</v>
      </c>
    </row>
    <row r="123" spans="1:24" x14ac:dyDescent="0.25">
      <c r="A123">
        <v>64</v>
      </c>
      <c r="B123" t="s">
        <v>355</v>
      </c>
      <c r="C123" t="s">
        <v>356</v>
      </c>
      <c r="D123" t="s">
        <v>357</v>
      </c>
      <c r="E123">
        <v>78.13</v>
      </c>
      <c r="F123">
        <v>78.915999999999997</v>
      </c>
    </row>
    <row r="124" spans="1:24" x14ac:dyDescent="0.25">
      <c r="A124">
        <v>64</v>
      </c>
      <c r="B124" t="s">
        <v>358</v>
      </c>
      <c r="C124" t="s">
        <v>359</v>
      </c>
      <c r="D124" t="s">
        <v>360</v>
      </c>
      <c r="E124">
        <v>114.49</v>
      </c>
      <c r="F124">
        <v>115.64100000000001</v>
      </c>
    </row>
    <row r="125" spans="1:24" x14ac:dyDescent="0.25">
      <c r="A125">
        <v>64</v>
      </c>
      <c r="B125" t="s">
        <v>361</v>
      </c>
      <c r="C125" t="s">
        <v>362</v>
      </c>
      <c r="D125" t="s">
        <v>363</v>
      </c>
      <c r="E125">
        <v>73.662000000000006</v>
      </c>
      <c r="F125">
        <v>74.402000000000001</v>
      </c>
    </row>
    <row r="126" spans="1:24" x14ac:dyDescent="0.25">
      <c r="A126">
        <v>64</v>
      </c>
      <c r="B126" t="s">
        <v>364</v>
      </c>
      <c r="C126" t="s">
        <v>365</v>
      </c>
      <c r="D126" t="s">
        <v>366</v>
      </c>
      <c r="E126">
        <v>73.137</v>
      </c>
      <c r="F126">
        <v>73.872</v>
      </c>
    </row>
    <row r="127" spans="1:24" x14ac:dyDescent="0.25">
      <c r="A127">
        <v>64</v>
      </c>
      <c r="B127" t="s">
        <v>367</v>
      </c>
      <c r="C127" t="s">
        <v>368</v>
      </c>
      <c r="D127" t="s">
        <v>369</v>
      </c>
      <c r="E127">
        <v>73.712999999999994</v>
      </c>
      <c r="F127">
        <v>74.453999999999994</v>
      </c>
    </row>
    <row r="128" spans="1:24" x14ac:dyDescent="0.25">
      <c r="A128">
        <v>64</v>
      </c>
      <c r="B128" t="s">
        <v>370</v>
      </c>
      <c r="C128" t="s">
        <v>371</v>
      </c>
      <c r="D128" t="s">
        <v>372</v>
      </c>
      <c r="E128">
        <v>74.858999999999995</v>
      </c>
      <c r="F128">
        <v>75.611000000000004</v>
      </c>
    </row>
    <row r="129" spans="1:6" x14ac:dyDescent="0.25">
      <c r="A129">
        <v>64</v>
      </c>
      <c r="B129" t="s">
        <v>373</v>
      </c>
      <c r="C129" t="s">
        <v>374</v>
      </c>
      <c r="D129" t="s">
        <v>375</v>
      </c>
      <c r="E129">
        <v>70.454999999999998</v>
      </c>
      <c r="F129">
        <v>71.162999999999997</v>
      </c>
    </row>
    <row r="130" spans="1:6" x14ac:dyDescent="0.25">
      <c r="A130">
        <v>64</v>
      </c>
      <c r="B130" t="s">
        <v>376</v>
      </c>
      <c r="C130" t="s">
        <v>377</v>
      </c>
      <c r="D130" t="s">
        <v>378</v>
      </c>
      <c r="E130">
        <v>73.203999999999994</v>
      </c>
      <c r="F130">
        <v>73.94</v>
      </c>
    </row>
    <row r="131" spans="1:6" x14ac:dyDescent="0.25">
      <c r="A131">
        <v>64</v>
      </c>
      <c r="B131" t="s">
        <v>379</v>
      </c>
      <c r="C131" t="s">
        <v>380</v>
      </c>
      <c r="D131" t="s">
        <v>381</v>
      </c>
      <c r="E131">
        <v>71.858999999999995</v>
      </c>
      <c r="F131">
        <v>72.581000000000003</v>
      </c>
    </row>
    <row r="132" spans="1:6" x14ac:dyDescent="0.25">
      <c r="A132">
        <v>64</v>
      </c>
      <c r="B132" t="s">
        <v>382</v>
      </c>
      <c r="C132" t="s">
        <v>383</v>
      </c>
      <c r="D132" t="s">
        <v>384</v>
      </c>
      <c r="E132">
        <v>70.966999999999999</v>
      </c>
      <c r="F132">
        <v>71.680000000000007</v>
      </c>
    </row>
    <row r="133" spans="1:6" x14ac:dyDescent="0.25">
      <c r="A133">
        <v>64</v>
      </c>
      <c r="B133" t="s">
        <v>385</v>
      </c>
      <c r="C133" t="s">
        <v>386</v>
      </c>
      <c r="D133" t="s">
        <v>387</v>
      </c>
      <c r="E133">
        <v>76.31</v>
      </c>
      <c r="F133">
        <v>77.076999999999998</v>
      </c>
    </row>
    <row r="134" spans="1:6" x14ac:dyDescent="0.25">
      <c r="A134">
        <v>64</v>
      </c>
      <c r="B134" t="s">
        <v>388</v>
      </c>
      <c r="C134" t="s">
        <v>389</v>
      </c>
      <c r="D134" t="s">
        <v>390</v>
      </c>
      <c r="E134">
        <v>78.606999999999999</v>
      </c>
      <c r="F134">
        <v>79.397000000000006</v>
      </c>
    </row>
    <row r="135" spans="1:6" x14ac:dyDescent="0.25">
      <c r="A135">
        <v>64</v>
      </c>
      <c r="B135" t="s">
        <v>391</v>
      </c>
      <c r="C135" t="s">
        <v>392</v>
      </c>
      <c r="D135" t="s">
        <v>393</v>
      </c>
      <c r="E135">
        <v>78.855000000000004</v>
      </c>
      <c r="F135">
        <v>79.647999999999996</v>
      </c>
    </row>
    <row r="136" spans="1:6" x14ac:dyDescent="0.25">
      <c r="A136">
        <v>64</v>
      </c>
      <c r="B136" t="s">
        <v>394</v>
      </c>
      <c r="C136" t="s">
        <v>395</v>
      </c>
      <c r="D136" t="s">
        <v>396</v>
      </c>
      <c r="E136">
        <v>79.213999999999999</v>
      </c>
      <c r="F136">
        <v>80.010000000000005</v>
      </c>
    </row>
    <row r="137" spans="1:6" x14ac:dyDescent="0.25">
      <c r="A137">
        <v>64</v>
      </c>
      <c r="B137" t="s">
        <v>397</v>
      </c>
      <c r="C137" t="s">
        <v>398</v>
      </c>
      <c r="D137" t="s">
        <v>399</v>
      </c>
      <c r="E137">
        <v>107.82599999999999</v>
      </c>
      <c r="F137">
        <v>108.91</v>
      </c>
    </row>
    <row r="138" spans="1:6" x14ac:dyDescent="0.25">
      <c r="A138">
        <v>64</v>
      </c>
      <c r="B138" t="s">
        <v>400</v>
      </c>
      <c r="C138" t="s">
        <v>401</v>
      </c>
      <c r="D138" t="s">
        <v>402</v>
      </c>
      <c r="E138">
        <v>107.56100000000001</v>
      </c>
      <c r="F138">
        <v>108.642</v>
      </c>
    </row>
    <row r="139" spans="1:6" x14ac:dyDescent="0.25">
      <c r="A139">
        <v>64</v>
      </c>
      <c r="B139" t="s">
        <v>403</v>
      </c>
      <c r="C139" t="s">
        <v>404</v>
      </c>
      <c r="D139" t="s">
        <v>405</v>
      </c>
      <c r="E139">
        <v>88.745000000000005</v>
      </c>
      <c r="F139">
        <v>89.637</v>
      </c>
    </row>
    <row r="140" spans="1:6" x14ac:dyDescent="0.25">
      <c r="A140">
        <v>64</v>
      </c>
      <c r="B140" t="s">
        <v>406</v>
      </c>
      <c r="C140" t="s">
        <v>407</v>
      </c>
      <c r="D140" t="s">
        <v>408</v>
      </c>
      <c r="E140">
        <v>87.456000000000003</v>
      </c>
      <c r="F140">
        <v>88.334999999999994</v>
      </c>
    </row>
    <row r="141" spans="1:6" x14ac:dyDescent="0.25">
      <c r="A141">
        <v>64</v>
      </c>
      <c r="B141" t="s">
        <v>409</v>
      </c>
      <c r="C141" t="s">
        <v>410</v>
      </c>
      <c r="D141" t="s">
        <v>411</v>
      </c>
      <c r="E141">
        <v>103.151</v>
      </c>
      <c r="F141">
        <v>104.188</v>
      </c>
    </row>
    <row r="142" spans="1:6" x14ac:dyDescent="0.25">
      <c r="A142">
        <v>64</v>
      </c>
      <c r="B142" t="s">
        <v>412</v>
      </c>
      <c r="C142" t="s">
        <v>413</v>
      </c>
      <c r="D142" t="s">
        <v>414</v>
      </c>
      <c r="E142">
        <v>104.569</v>
      </c>
      <c r="F142">
        <v>105.62</v>
      </c>
    </row>
    <row r="143" spans="1:6" x14ac:dyDescent="0.25">
      <c r="A143">
        <v>64</v>
      </c>
      <c r="B143" t="s">
        <v>415</v>
      </c>
      <c r="C143" t="s">
        <v>416</v>
      </c>
      <c r="D143" t="s">
        <v>417</v>
      </c>
      <c r="E143">
        <v>92.602999999999994</v>
      </c>
      <c r="F143">
        <v>93.534000000000006</v>
      </c>
    </row>
    <row r="144" spans="1:6" x14ac:dyDescent="0.25">
      <c r="A144">
        <v>64</v>
      </c>
      <c r="B144" t="s">
        <v>418</v>
      </c>
      <c r="C144" t="s">
        <v>419</v>
      </c>
      <c r="D144" t="s">
        <v>420</v>
      </c>
      <c r="E144">
        <v>92.197000000000003</v>
      </c>
      <c r="F144">
        <v>93.123000000000005</v>
      </c>
    </row>
    <row r="145" spans="1:6" x14ac:dyDescent="0.25">
      <c r="A145">
        <v>64</v>
      </c>
      <c r="B145" t="s">
        <v>421</v>
      </c>
      <c r="C145" t="s">
        <v>422</v>
      </c>
      <c r="D145" t="s">
        <v>423</v>
      </c>
      <c r="E145">
        <v>91.701999999999998</v>
      </c>
      <c r="F145">
        <v>92.623999999999995</v>
      </c>
    </row>
    <row r="146" spans="1:6" x14ac:dyDescent="0.25">
      <c r="A146">
        <v>64</v>
      </c>
      <c r="B146" t="s">
        <v>424</v>
      </c>
      <c r="C146" t="s">
        <v>425</v>
      </c>
      <c r="D146" t="s">
        <v>426</v>
      </c>
      <c r="E146">
        <v>91.894000000000005</v>
      </c>
      <c r="F146">
        <v>92.817999999999998</v>
      </c>
    </row>
    <row r="147" spans="1:6" x14ac:dyDescent="0.25">
      <c r="A147">
        <v>64</v>
      </c>
      <c r="B147" t="s">
        <v>427</v>
      </c>
      <c r="C147" t="s">
        <v>428</v>
      </c>
      <c r="D147" t="s">
        <v>429</v>
      </c>
      <c r="E147">
        <v>81.563000000000002</v>
      </c>
      <c r="F147">
        <v>82.382999999999996</v>
      </c>
    </row>
    <row r="148" spans="1:6" x14ac:dyDescent="0.25">
      <c r="A148">
        <v>64</v>
      </c>
      <c r="B148" t="s">
        <v>430</v>
      </c>
      <c r="C148" t="s">
        <v>431</v>
      </c>
      <c r="D148" t="s">
        <v>432</v>
      </c>
      <c r="E148">
        <v>80.751000000000005</v>
      </c>
      <c r="F148">
        <v>81.563000000000002</v>
      </c>
    </row>
    <row r="149" spans="1:6" x14ac:dyDescent="0.25">
      <c r="A149">
        <v>64</v>
      </c>
      <c r="B149" t="s">
        <v>433</v>
      </c>
      <c r="C149" t="s">
        <v>434</v>
      </c>
      <c r="D149" t="s">
        <v>435</v>
      </c>
      <c r="E149">
        <v>76.885000000000005</v>
      </c>
      <c r="F149">
        <v>77.656999999999996</v>
      </c>
    </row>
    <row r="150" spans="1:6" x14ac:dyDescent="0.25">
      <c r="A150">
        <v>64</v>
      </c>
      <c r="B150" t="s">
        <v>436</v>
      </c>
      <c r="C150" t="s">
        <v>437</v>
      </c>
      <c r="D150" t="s">
        <v>438</v>
      </c>
      <c r="E150">
        <v>77.405000000000001</v>
      </c>
      <c r="F150">
        <v>78.183000000000007</v>
      </c>
    </row>
    <row r="151" spans="1:6" x14ac:dyDescent="0.25">
      <c r="A151">
        <v>64</v>
      </c>
      <c r="B151" t="s">
        <v>439</v>
      </c>
      <c r="C151" t="s">
        <v>440</v>
      </c>
      <c r="D151" t="s">
        <v>441</v>
      </c>
      <c r="E151">
        <v>71.563999999999993</v>
      </c>
      <c r="F151">
        <v>72.284000000000006</v>
      </c>
    </row>
    <row r="152" spans="1:6" x14ac:dyDescent="0.25">
      <c r="A152">
        <v>64</v>
      </c>
      <c r="B152" t="s">
        <v>442</v>
      </c>
      <c r="C152" t="s">
        <v>443</v>
      </c>
      <c r="D152" t="s">
        <v>444</v>
      </c>
      <c r="E152">
        <v>72.247</v>
      </c>
      <c r="F152">
        <v>72.972999999999999</v>
      </c>
    </row>
    <row r="153" spans="1:6" x14ac:dyDescent="0.25">
      <c r="A153">
        <v>64</v>
      </c>
      <c r="B153" t="s">
        <v>445</v>
      </c>
      <c r="C153" t="s">
        <v>446</v>
      </c>
      <c r="D153" t="s">
        <v>447</v>
      </c>
      <c r="E153">
        <v>73.215000000000003</v>
      </c>
      <c r="F153">
        <v>73.950999999999993</v>
      </c>
    </row>
    <row r="154" spans="1:6" x14ac:dyDescent="0.25">
      <c r="A154">
        <v>64</v>
      </c>
      <c r="B154" t="s">
        <v>448</v>
      </c>
      <c r="C154" t="s">
        <v>449</v>
      </c>
      <c r="D154" t="s">
        <v>450</v>
      </c>
      <c r="E154">
        <v>74.388999999999996</v>
      </c>
      <c r="F154">
        <v>75.137</v>
      </c>
    </row>
    <row r="155" spans="1:6" x14ac:dyDescent="0.25">
      <c r="A155">
        <v>64</v>
      </c>
      <c r="B155" t="s">
        <v>451</v>
      </c>
      <c r="C155" t="s">
        <v>452</v>
      </c>
      <c r="D155" t="s">
        <v>453</v>
      </c>
      <c r="E155">
        <v>86.555000000000007</v>
      </c>
      <c r="F155">
        <v>87.424999999999997</v>
      </c>
    </row>
    <row r="156" spans="1:6" x14ac:dyDescent="0.25">
      <c r="A156">
        <v>64</v>
      </c>
      <c r="B156" t="s">
        <v>454</v>
      </c>
      <c r="C156" t="s">
        <v>455</v>
      </c>
      <c r="D156" t="s">
        <v>456</v>
      </c>
      <c r="E156">
        <v>85.778000000000006</v>
      </c>
      <c r="F156">
        <v>86.64</v>
      </c>
    </row>
    <row r="157" spans="1:6" x14ac:dyDescent="0.25">
      <c r="A157">
        <v>64</v>
      </c>
      <c r="B157" t="s">
        <v>457</v>
      </c>
      <c r="C157" t="s">
        <v>458</v>
      </c>
      <c r="D157" t="s">
        <v>459</v>
      </c>
      <c r="E157">
        <v>82.486999999999995</v>
      </c>
      <c r="F157">
        <v>83.316000000000003</v>
      </c>
    </row>
    <row r="158" spans="1:6" x14ac:dyDescent="0.25">
      <c r="A158">
        <v>64</v>
      </c>
      <c r="B158" t="s">
        <v>460</v>
      </c>
      <c r="C158" t="s">
        <v>461</v>
      </c>
      <c r="D158" t="s">
        <v>462</v>
      </c>
      <c r="E158">
        <v>83.18</v>
      </c>
      <c r="F158">
        <v>84.016000000000005</v>
      </c>
    </row>
    <row r="159" spans="1:6" x14ac:dyDescent="0.25">
      <c r="A159">
        <v>64</v>
      </c>
      <c r="B159" t="s">
        <v>463</v>
      </c>
      <c r="C159" t="s">
        <v>464</v>
      </c>
      <c r="D159" t="s">
        <v>465</v>
      </c>
      <c r="E159">
        <v>81.948999999999998</v>
      </c>
      <c r="F159">
        <v>82.772000000000006</v>
      </c>
    </row>
    <row r="160" spans="1:6" x14ac:dyDescent="0.25">
      <c r="A160">
        <v>64</v>
      </c>
      <c r="B160" t="s">
        <v>466</v>
      </c>
      <c r="C160" t="s">
        <v>467</v>
      </c>
      <c r="D160" t="s">
        <v>468</v>
      </c>
      <c r="E160">
        <v>86.751000000000005</v>
      </c>
      <c r="F160">
        <v>87.623000000000005</v>
      </c>
    </row>
    <row r="161" spans="1:25" x14ac:dyDescent="0.25">
      <c r="A161">
        <v>64</v>
      </c>
      <c r="B161" t="s">
        <v>469</v>
      </c>
      <c r="C161" t="s">
        <v>470</v>
      </c>
      <c r="D161" t="s">
        <v>471</v>
      </c>
      <c r="E161">
        <v>115.517</v>
      </c>
      <c r="F161">
        <v>116.678</v>
      </c>
    </row>
    <row r="162" spans="1:25" x14ac:dyDescent="0.25">
      <c r="A162">
        <v>64</v>
      </c>
      <c r="B162" t="s">
        <v>472</v>
      </c>
      <c r="C162" t="s">
        <v>473</v>
      </c>
      <c r="D162" t="s">
        <v>474</v>
      </c>
      <c r="E162">
        <v>114.557</v>
      </c>
      <c r="F162">
        <v>115.708</v>
      </c>
    </row>
    <row r="163" spans="1:25" x14ac:dyDescent="0.25">
      <c r="A163">
        <v>64</v>
      </c>
      <c r="B163" t="s">
        <v>475</v>
      </c>
      <c r="C163" t="s">
        <v>476</v>
      </c>
      <c r="D163" t="s">
        <v>477</v>
      </c>
      <c r="E163">
        <v>106.544</v>
      </c>
      <c r="F163">
        <v>107.61499999999999</v>
      </c>
    </row>
    <row r="164" spans="1:25" x14ac:dyDescent="0.25">
      <c r="A164">
        <v>64</v>
      </c>
      <c r="B164" t="s">
        <v>478</v>
      </c>
      <c r="C164" t="s">
        <v>479</v>
      </c>
      <c r="D164" t="s">
        <v>480</v>
      </c>
      <c r="E164">
        <v>106.989</v>
      </c>
      <c r="F164">
        <v>108.06399999999999</v>
      </c>
    </row>
    <row r="165" spans="1:25" x14ac:dyDescent="0.25">
      <c r="A165">
        <v>64</v>
      </c>
      <c r="B165" t="s">
        <v>481</v>
      </c>
      <c r="C165" t="s">
        <v>482</v>
      </c>
      <c r="D165" t="s">
        <v>483</v>
      </c>
      <c r="E165">
        <v>108.26600000000001</v>
      </c>
      <c r="F165">
        <v>109.355</v>
      </c>
    </row>
    <row r="166" spans="1:25" x14ac:dyDescent="0.25">
      <c r="A166">
        <v>64</v>
      </c>
      <c r="B166" t="s">
        <v>484</v>
      </c>
      <c r="C166" t="s">
        <v>485</v>
      </c>
      <c r="D166" t="s">
        <v>486</v>
      </c>
      <c r="E166">
        <v>104.92</v>
      </c>
      <c r="F166">
        <v>105.97499999999999</v>
      </c>
    </row>
    <row r="167" spans="1:25" x14ac:dyDescent="0.25">
      <c r="A167">
        <v>64</v>
      </c>
      <c r="B167" t="s">
        <v>487</v>
      </c>
      <c r="C167" t="s">
        <v>488</v>
      </c>
      <c r="D167" t="s">
        <v>489</v>
      </c>
      <c r="E167">
        <v>101.318</v>
      </c>
      <c r="F167">
        <v>102.336</v>
      </c>
    </row>
    <row r="168" spans="1:25" x14ac:dyDescent="0.25">
      <c r="A168">
        <v>64</v>
      </c>
      <c r="B168" t="s">
        <v>490</v>
      </c>
      <c r="C168" t="s">
        <v>491</v>
      </c>
      <c r="D168" t="s">
        <v>492</v>
      </c>
      <c r="E168">
        <v>102.331</v>
      </c>
      <c r="F168">
        <v>103.36</v>
      </c>
    </row>
    <row r="169" spans="1:25" x14ac:dyDescent="0.25">
      <c r="A169">
        <v>64</v>
      </c>
      <c r="B169" t="s">
        <v>493</v>
      </c>
      <c r="C169" t="s">
        <v>494</v>
      </c>
      <c r="D169" t="s">
        <v>495</v>
      </c>
      <c r="E169">
        <v>118.102</v>
      </c>
      <c r="F169">
        <v>119.288</v>
      </c>
    </row>
    <row r="170" spans="1:25" x14ac:dyDescent="0.25">
      <c r="A170">
        <v>64</v>
      </c>
      <c r="B170" t="s">
        <v>496</v>
      </c>
      <c r="C170" t="s">
        <v>497</v>
      </c>
      <c r="D170" t="s">
        <v>498</v>
      </c>
      <c r="E170">
        <v>118.13500000000001</v>
      </c>
      <c r="F170">
        <v>119.32299999999999</v>
      </c>
    </row>
    <row r="171" spans="1:25" x14ac:dyDescent="0.25">
      <c r="A171">
        <v>64</v>
      </c>
      <c r="B171" t="s">
        <v>499</v>
      </c>
      <c r="C171" t="s">
        <v>500</v>
      </c>
      <c r="D171" t="s">
        <v>501</v>
      </c>
      <c r="E171">
        <v>109.992</v>
      </c>
      <c r="F171">
        <v>111.09699999999999</v>
      </c>
    </row>
    <row r="172" spans="1:25" x14ac:dyDescent="0.25">
      <c r="A172">
        <v>64</v>
      </c>
      <c r="B172" t="s">
        <v>502</v>
      </c>
      <c r="C172" t="s">
        <v>503</v>
      </c>
      <c r="D172" t="s">
        <v>504</v>
      </c>
      <c r="E172">
        <v>113.035</v>
      </c>
      <c r="F172">
        <v>114.17100000000001</v>
      </c>
    </row>
    <row r="173" spans="1:25" x14ac:dyDescent="0.25">
      <c r="A173">
        <v>64</v>
      </c>
      <c r="B173" t="s">
        <v>505</v>
      </c>
      <c r="D173" t="s">
        <v>506</v>
      </c>
    </row>
    <row r="174" spans="1:25" x14ac:dyDescent="0.25">
      <c r="A174">
        <v>64</v>
      </c>
      <c r="B174" t="s">
        <v>507</v>
      </c>
      <c r="D174" t="s">
        <v>508</v>
      </c>
      <c r="X174" t="s">
        <v>508</v>
      </c>
      <c r="Y174" t="s">
        <v>509</v>
      </c>
    </row>
    <row r="175" spans="1:25" x14ac:dyDescent="0.25">
      <c r="A175">
        <v>64</v>
      </c>
      <c r="B175" t="s">
        <v>510</v>
      </c>
      <c r="D175" t="s">
        <v>508</v>
      </c>
      <c r="X175" t="s">
        <v>508</v>
      </c>
      <c r="Y175" t="s">
        <v>509</v>
      </c>
    </row>
    <row r="176" spans="1:25" x14ac:dyDescent="0.25">
      <c r="A176">
        <v>64</v>
      </c>
      <c r="B176" t="s">
        <v>511</v>
      </c>
      <c r="D176" t="s">
        <v>508</v>
      </c>
      <c r="X176" t="s">
        <v>508</v>
      </c>
      <c r="Y176" t="s">
        <v>509</v>
      </c>
    </row>
    <row r="177" spans="1:6" x14ac:dyDescent="0.25">
      <c r="A177">
        <v>65</v>
      </c>
      <c r="B177" t="s">
        <v>512</v>
      </c>
      <c r="C177" t="s">
        <v>513</v>
      </c>
      <c r="D177" t="s">
        <v>514</v>
      </c>
      <c r="E177">
        <v>95.941000000000003</v>
      </c>
      <c r="F177">
        <v>96.905000000000001</v>
      </c>
    </row>
    <row r="178" spans="1:6" x14ac:dyDescent="0.25">
      <c r="A178">
        <v>65</v>
      </c>
      <c r="B178" t="s">
        <v>515</v>
      </c>
      <c r="C178" t="s">
        <v>516</v>
      </c>
      <c r="D178" t="s">
        <v>517</v>
      </c>
      <c r="E178">
        <v>96.019000000000005</v>
      </c>
      <c r="F178">
        <v>96.983999999999995</v>
      </c>
    </row>
    <row r="179" spans="1:6" x14ac:dyDescent="0.25">
      <c r="A179">
        <v>65</v>
      </c>
      <c r="B179" t="s">
        <v>518</v>
      </c>
      <c r="C179" t="s">
        <v>519</v>
      </c>
      <c r="D179" t="s">
        <v>520</v>
      </c>
      <c r="E179">
        <v>82.885999999999996</v>
      </c>
      <c r="F179">
        <v>83.718999999999994</v>
      </c>
    </row>
    <row r="180" spans="1:6" x14ac:dyDescent="0.25">
      <c r="A180">
        <v>65</v>
      </c>
      <c r="B180" t="s">
        <v>521</v>
      </c>
      <c r="C180" t="s">
        <v>522</v>
      </c>
      <c r="D180" t="s">
        <v>523</v>
      </c>
      <c r="E180">
        <v>89.795000000000002</v>
      </c>
      <c r="F180">
        <v>90.697000000000003</v>
      </c>
    </row>
    <row r="181" spans="1:6" x14ac:dyDescent="0.25">
      <c r="A181">
        <v>65</v>
      </c>
      <c r="B181" t="s">
        <v>524</v>
      </c>
      <c r="C181" t="s">
        <v>525</v>
      </c>
      <c r="D181" t="s">
        <v>526</v>
      </c>
      <c r="E181">
        <v>119.32</v>
      </c>
      <c r="F181">
        <v>120.52</v>
      </c>
    </row>
    <row r="182" spans="1:6" x14ac:dyDescent="0.25">
      <c r="A182">
        <v>65</v>
      </c>
      <c r="B182" t="s">
        <v>527</v>
      </c>
      <c r="C182" t="s">
        <v>528</v>
      </c>
      <c r="D182" t="s">
        <v>529</v>
      </c>
      <c r="E182">
        <v>118.959</v>
      </c>
      <c r="F182">
        <v>120.155</v>
      </c>
    </row>
    <row r="183" spans="1:6" x14ac:dyDescent="0.25">
      <c r="A183">
        <v>65</v>
      </c>
      <c r="B183" t="s">
        <v>530</v>
      </c>
      <c r="C183" t="s">
        <v>531</v>
      </c>
      <c r="D183" t="s">
        <v>532</v>
      </c>
      <c r="E183">
        <v>103.41200000000001</v>
      </c>
      <c r="F183">
        <v>104.45099999999999</v>
      </c>
    </row>
    <row r="184" spans="1:6" x14ac:dyDescent="0.25">
      <c r="A184">
        <v>65</v>
      </c>
      <c r="B184" t="s">
        <v>533</v>
      </c>
      <c r="C184" t="s">
        <v>534</v>
      </c>
      <c r="D184" t="s">
        <v>535</v>
      </c>
      <c r="E184">
        <v>111.48699999999999</v>
      </c>
      <c r="F184">
        <v>112.607</v>
      </c>
    </row>
    <row r="185" spans="1:6" x14ac:dyDescent="0.25">
      <c r="A185">
        <v>65</v>
      </c>
      <c r="B185" t="s">
        <v>536</v>
      </c>
      <c r="C185" t="s">
        <v>537</v>
      </c>
      <c r="D185" t="s">
        <v>538</v>
      </c>
      <c r="E185">
        <v>109.619</v>
      </c>
      <c r="F185">
        <v>110.721</v>
      </c>
    </row>
    <row r="186" spans="1:6" x14ac:dyDescent="0.25">
      <c r="A186">
        <v>65</v>
      </c>
      <c r="B186" t="s">
        <v>539</v>
      </c>
      <c r="C186" t="s">
        <v>540</v>
      </c>
      <c r="D186" t="s">
        <v>541</v>
      </c>
      <c r="E186">
        <v>112.8</v>
      </c>
      <c r="F186">
        <v>113.93300000000001</v>
      </c>
    </row>
    <row r="187" spans="1:6" x14ac:dyDescent="0.25">
      <c r="A187">
        <v>65</v>
      </c>
      <c r="B187" t="s">
        <v>542</v>
      </c>
      <c r="C187" t="s">
        <v>543</v>
      </c>
      <c r="D187" t="s">
        <v>544</v>
      </c>
      <c r="E187">
        <v>107.023</v>
      </c>
      <c r="F187">
        <v>108.099</v>
      </c>
    </row>
    <row r="188" spans="1:6" x14ac:dyDescent="0.25">
      <c r="A188">
        <v>65</v>
      </c>
      <c r="B188" t="s">
        <v>545</v>
      </c>
      <c r="C188" t="s">
        <v>546</v>
      </c>
      <c r="D188" t="s">
        <v>547</v>
      </c>
      <c r="E188">
        <v>108.038</v>
      </c>
      <c r="F188">
        <v>109.124</v>
      </c>
    </row>
    <row r="189" spans="1:6" x14ac:dyDescent="0.25">
      <c r="A189">
        <v>65</v>
      </c>
      <c r="B189" t="s">
        <v>548</v>
      </c>
      <c r="C189" t="s">
        <v>549</v>
      </c>
      <c r="D189" t="s">
        <v>550</v>
      </c>
      <c r="E189">
        <v>92.382999999999996</v>
      </c>
      <c r="F189">
        <v>93.311999999999998</v>
      </c>
    </row>
    <row r="190" spans="1:6" x14ac:dyDescent="0.25">
      <c r="A190">
        <v>65</v>
      </c>
      <c r="B190" t="s">
        <v>551</v>
      </c>
      <c r="C190" t="s">
        <v>552</v>
      </c>
      <c r="D190" t="s">
        <v>553</v>
      </c>
      <c r="E190">
        <v>93.13</v>
      </c>
      <c r="F190">
        <v>94.066000000000003</v>
      </c>
    </row>
    <row r="191" spans="1:6" x14ac:dyDescent="0.25">
      <c r="A191">
        <v>65</v>
      </c>
      <c r="B191" t="s">
        <v>554</v>
      </c>
      <c r="C191" t="s">
        <v>555</v>
      </c>
      <c r="D191" t="s">
        <v>556</v>
      </c>
      <c r="E191">
        <v>92.641999999999996</v>
      </c>
      <c r="F191">
        <v>93.573999999999998</v>
      </c>
    </row>
    <row r="192" spans="1:6" x14ac:dyDescent="0.25">
      <c r="A192">
        <v>65</v>
      </c>
      <c r="B192" t="s">
        <v>557</v>
      </c>
      <c r="C192" t="s">
        <v>558</v>
      </c>
      <c r="D192" t="s">
        <v>559</v>
      </c>
      <c r="E192">
        <v>92.460999999999999</v>
      </c>
      <c r="F192">
        <v>93.391000000000005</v>
      </c>
    </row>
    <row r="193" spans="1:6" x14ac:dyDescent="0.25">
      <c r="A193">
        <v>65</v>
      </c>
      <c r="B193" t="s">
        <v>560</v>
      </c>
      <c r="C193" t="s">
        <v>561</v>
      </c>
      <c r="D193" t="s">
        <v>562</v>
      </c>
      <c r="E193">
        <v>92.343000000000004</v>
      </c>
      <c r="F193">
        <v>93.271000000000001</v>
      </c>
    </row>
    <row r="194" spans="1:6" x14ac:dyDescent="0.25">
      <c r="A194">
        <v>65</v>
      </c>
      <c r="B194" t="s">
        <v>563</v>
      </c>
      <c r="C194" t="s">
        <v>564</v>
      </c>
      <c r="D194" t="s">
        <v>565</v>
      </c>
      <c r="E194">
        <v>92.938999999999993</v>
      </c>
      <c r="F194">
        <v>93.873000000000005</v>
      </c>
    </row>
    <row r="195" spans="1:6" x14ac:dyDescent="0.25">
      <c r="A195">
        <v>65</v>
      </c>
      <c r="B195" t="s">
        <v>566</v>
      </c>
      <c r="C195" t="s">
        <v>567</v>
      </c>
      <c r="D195" t="s">
        <v>568</v>
      </c>
      <c r="E195">
        <v>88.936999999999998</v>
      </c>
      <c r="F195">
        <v>89.831000000000003</v>
      </c>
    </row>
    <row r="196" spans="1:6" x14ac:dyDescent="0.25">
      <c r="A196">
        <v>65</v>
      </c>
      <c r="B196" t="s">
        <v>569</v>
      </c>
      <c r="C196" t="s">
        <v>570</v>
      </c>
      <c r="D196" t="s">
        <v>571</v>
      </c>
      <c r="E196">
        <v>93.486999999999995</v>
      </c>
      <c r="F196">
        <v>94.426000000000002</v>
      </c>
    </row>
    <row r="197" spans="1:6" x14ac:dyDescent="0.25">
      <c r="A197">
        <v>65</v>
      </c>
      <c r="B197" t="s">
        <v>572</v>
      </c>
      <c r="C197" t="s">
        <v>573</v>
      </c>
      <c r="D197" t="s">
        <v>574</v>
      </c>
      <c r="E197">
        <v>89.667000000000002</v>
      </c>
      <c r="F197">
        <v>90.567999999999998</v>
      </c>
    </row>
    <row r="198" spans="1:6" x14ac:dyDescent="0.25">
      <c r="A198">
        <v>65</v>
      </c>
      <c r="B198" t="s">
        <v>575</v>
      </c>
      <c r="C198" t="s">
        <v>576</v>
      </c>
      <c r="D198" t="s">
        <v>577</v>
      </c>
      <c r="E198">
        <v>90.659000000000006</v>
      </c>
      <c r="F198">
        <v>91.570999999999998</v>
      </c>
    </row>
    <row r="199" spans="1:6" x14ac:dyDescent="0.25">
      <c r="A199">
        <v>65</v>
      </c>
      <c r="B199" t="s">
        <v>578</v>
      </c>
      <c r="C199" t="s">
        <v>579</v>
      </c>
      <c r="D199" t="s">
        <v>580</v>
      </c>
      <c r="E199">
        <v>100.758</v>
      </c>
      <c r="F199">
        <v>101.771</v>
      </c>
    </row>
    <row r="200" spans="1:6" x14ac:dyDescent="0.25">
      <c r="A200">
        <v>65</v>
      </c>
      <c r="B200" t="s">
        <v>581</v>
      </c>
      <c r="C200" t="s">
        <v>582</v>
      </c>
      <c r="D200" t="s">
        <v>583</v>
      </c>
      <c r="E200">
        <v>100.935</v>
      </c>
      <c r="F200">
        <v>101.949</v>
      </c>
    </row>
    <row r="201" spans="1:6" x14ac:dyDescent="0.25">
      <c r="A201">
        <v>65</v>
      </c>
      <c r="B201" t="s">
        <v>584</v>
      </c>
      <c r="C201" t="s">
        <v>585</v>
      </c>
      <c r="D201" t="s">
        <v>586</v>
      </c>
      <c r="E201">
        <v>95.275000000000006</v>
      </c>
      <c r="F201">
        <v>96.233000000000004</v>
      </c>
    </row>
    <row r="202" spans="1:6" x14ac:dyDescent="0.25">
      <c r="A202">
        <v>65</v>
      </c>
      <c r="B202" t="s">
        <v>587</v>
      </c>
      <c r="C202" t="s">
        <v>588</v>
      </c>
      <c r="D202" t="s">
        <v>589</v>
      </c>
      <c r="E202">
        <v>96.009</v>
      </c>
      <c r="F202">
        <v>96.974000000000004</v>
      </c>
    </row>
    <row r="203" spans="1:6" x14ac:dyDescent="0.25">
      <c r="A203">
        <v>65</v>
      </c>
      <c r="B203" t="s">
        <v>590</v>
      </c>
      <c r="C203" t="s">
        <v>591</v>
      </c>
      <c r="D203" t="s">
        <v>592</v>
      </c>
      <c r="E203">
        <v>74.290000000000006</v>
      </c>
      <c r="F203">
        <v>75.037000000000006</v>
      </c>
    </row>
    <row r="204" spans="1:6" x14ac:dyDescent="0.25">
      <c r="A204">
        <v>65</v>
      </c>
      <c r="B204" t="s">
        <v>593</v>
      </c>
      <c r="C204" t="s">
        <v>594</v>
      </c>
      <c r="D204" t="s">
        <v>595</v>
      </c>
      <c r="E204">
        <v>73.872</v>
      </c>
      <c r="F204">
        <v>74.614999999999995</v>
      </c>
    </row>
    <row r="205" spans="1:6" x14ac:dyDescent="0.25">
      <c r="A205">
        <v>65</v>
      </c>
      <c r="B205" t="s">
        <v>596</v>
      </c>
      <c r="C205" t="s">
        <v>597</v>
      </c>
      <c r="D205" t="s">
        <v>598</v>
      </c>
      <c r="E205">
        <v>97.43</v>
      </c>
      <c r="F205">
        <v>98.409000000000006</v>
      </c>
    </row>
    <row r="206" spans="1:6" x14ac:dyDescent="0.25">
      <c r="A206">
        <v>65</v>
      </c>
      <c r="B206" t="s">
        <v>599</v>
      </c>
      <c r="C206" t="s">
        <v>600</v>
      </c>
      <c r="D206" t="s">
        <v>601</v>
      </c>
      <c r="E206">
        <v>97.837999999999994</v>
      </c>
      <c r="F206">
        <v>98.820999999999998</v>
      </c>
    </row>
    <row r="207" spans="1:6" x14ac:dyDescent="0.25">
      <c r="A207">
        <v>65</v>
      </c>
      <c r="B207" t="s">
        <v>602</v>
      </c>
      <c r="C207" t="s">
        <v>603</v>
      </c>
      <c r="D207" t="s">
        <v>604</v>
      </c>
      <c r="E207">
        <v>88.659000000000006</v>
      </c>
      <c r="F207">
        <v>89.55</v>
      </c>
    </row>
    <row r="208" spans="1:6" x14ac:dyDescent="0.25">
      <c r="A208">
        <v>65</v>
      </c>
      <c r="B208" t="s">
        <v>605</v>
      </c>
      <c r="C208" t="s">
        <v>606</v>
      </c>
      <c r="D208" t="s">
        <v>607</v>
      </c>
      <c r="E208">
        <v>89.147000000000006</v>
      </c>
      <c r="F208">
        <v>90.043000000000006</v>
      </c>
    </row>
    <row r="209" spans="1:6" x14ac:dyDescent="0.25">
      <c r="A209">
        <v>65</v>
      </c>
      <c r="B209" t="s">
        <v>608</v>
      </c>
      <c r="C209" t="s">
        <v>609</v>
      </c>
      <c r="D209" t="s">
        <v>610</v>
      </c>
      <c r="E209">
        <v>70.960999999999999</v>
      </c>
      <c r="F209">
        <v>71.674000000000007</v>
      </c>
    </row>
    <row r="210" spans="1:6" x14ac:dyDescent="0.25">
      <c r="A210">
        <v>65</v>
      </c>
      <c r="B210" t="s">
        <v>611</v>
      </c>
      <c r="C210" t="s">
        <v>612</v>
      </c>
      <c r="D210" t="s">
        <v>613</v>
      </c>
      <c r="E210">
        <v>70.974000000000004</v>
      </c>
      <c r="F210">
        <v>71.686999999999998</v>
      </c>
    </row>
    <row r="211" spans="1:6" x14ac:dyDescent="0.25">
      <c r="A211">
        <v>65</v>
      </c>
      <c r="B211" t="s">
        <v>614</v>
      </c>
      <c r="C211" t="s">
        <v>615</v>
      </c>
      <c r="D211" t="s">
        <v>616</v>
      </c>
      <c r="E211">
        <v>71.710999999999999</v>
      </c>
      <c r="F211">
        <v>72.430999999999997</v>
      </c>
    </row>
    <row r="212" spans="1:6" x14ac:dyDescent="0.25">
      <c r="A212">
        <v>65</v>
      </c>
      <c r="B212" t="s">
        <v>617</v>
      </c>
      <c r="C212" t="s">
        <v>618</v>
      </c>
      <c r="D212" t="s">
        <v>619</v>
      </c>
      <c r="E212">
        <v>72.358999999999995</v>
      </c>
      <c r="F212">
        <v>73.087000000000003</v>
      </c>
    </row>
    <row r="213" spans="1:6" x14ac:dyDescent="0.25">
      <c r="A213">
        <v>65</v>
      </c>
      <c r="B213" t="s">
        <v>620</v>
      </c>
      <c r="C213" t="s">
        <v>621</v>
      </c>
      <c r="D213" t="s">
        <v>622</v>
      </c>
      <c r="E213">
        <v>85.816000000000003</v>
      </c>
      <c r="F213">
        <v>86.679000000000002</v>
      </c>
    </row>
    <row r="214" spans="1:6" x14ac:dyDescent="0.25">
      <c r="A214">
        <v>65</v>
      </c>
      <c r="B214" t="s">
        <v>623</v>
      </c>
      <c r="C214" t="s">
        <v>624</v>
      </c>
      <c r="D214" t="s">
        <v>625</v>
      </c>
      <c r="E214">
        <v>96.614999999999995</v>
      </c>
      <c r="F214">
        <v>97.585999999999999</v>
      </c>
    </row>
    <row r="215" spans="1:6" x14ac:dyDescent="0.25">
      <c r="A215">
        <v>65</v>
      </c>
      <c r="B215" t="s">
        <v>626</v>
      </c>
      <c r="C215" t="s">
        <v>627</v>
      </c>
      <c r="D215" t="s">
        <v>628</v>
      </c>
      <c r="E215">
        <v>71.760999999999996</v>
      </c>
      <c r="F215">
        <v>72.481999999999999</v>
      </c>
    </row>
    <row r="216" spans="1:6" x14ac:dyDescent="0.25">
      <c r="A216">
        <v>65</v>
      </c>
      <c r="B216" t="s">
        <v>629</v>
      </c>
      <c r="C216" t="s">
        <v>630</v>
      </c>
      <c r="D216" t="s">
        <v>631</v>
      </c>
      <c r="E216">
        <v>72.494</v>
      </c>
      <c r="F216">
        <v>73.222999999999999</v>
      </c>
    </row>
    <row r="217" spans="1:6" x14ac:dyDescent="0.25">
      <c r="A217">
        <v>65</v>
      </c>
      <c r="B217" t="s">
        <v>632</v>
      </c>
      <c r="C217" t="s">
        <v>633</v>
      </c>
      <c r="D217" t="s">
        <v>634</v>
      </c>
      <c r="E217">
        <v>77.817999999999998</v>
      </c>
      <c r="F217">
        <v>78.599999999999994</v>
      </c>
    </row>
    <row r="218" spans="1:6" x14ac:dyDescent="0.25">
      <c r="A218">
        <v>65</v>
      </c>
      <c r="B218" t="s">
        <v>635</v>
      </c>
      <c r="C218" t="s">
        <v>636</v>
      </c>
      <c r="D218" t="s">
        <v>637</v>
      </c>
      <c r="E218">
        <v>78.117999999999995</v>
      </c>
      <c r="F218">
        <v>78.903000000000006</v>
      </c>
    </row>
    <row r="219" spans="1:6" x14ac:dyDescent="0.25">
      <c r="A219">
        <v>65</v>
      </c>
      <c r="B219" t="s">
        <v>638</v>
      </c>
      <c r="C219" t="s">
        <v>639</v>
      </c>
      <c r="D219" t="s">
        <v>640</v>
      </c>
      <c r="E219">
        <v>94.981999999999999</v>
      </c>
      <c r="F219">
        <v>95.936999999999998</v>
      </c>
    </row>
    <row r="220" spans="1:6" x14ac:dyDescent="0.25">
      <c r="A220">
        <v>65</v>
      </c>
      <c r="B220" t="s">
        <v>641</v>
      </c>
      <c r="C220" t="s">
        <v>642</v>
      </c>
      <c r="D220" t="s">
        <v>643</v>
      </c>
      <c r="E220">
        <v>98.971999999999994</v>
      </c>
      <c r="F220">
        <v>99.965999999999994</v>
      </c>
    </row>
    <row r="221" spans="1:6" x14ac:dyDescent="0.25">
      <c r="A221">
        <v>65</v>
      </c>
      <c r="B221" t="s">
        <v>644</v>
      </c>
      <c r="C221" t="s">
        <v>645</v>
      </c>
      <c r="D221" t="s">
        <v>646</v>
      </c>
      <c r="E221">
        <v>101.78</v>
      </c>
      <c r="F221">
        <v>102.803</v>
      </c>
    </row>
    <row r="222" spans="1:6" x14ac:dyDescent="0.25">
      <c r="A222">
        <v>65</v>
      </c>
      <c r="B222" t="s">
        <v>647</v>
      </c>
      <c r="C222" t="s">
        <v>648</v>
      </c>
      <c r="D222" t="s">
        <v>649</v>
      </c>
      <c r="E222">
        <v>104.87</v>
      </c>
      <c r="F222">
        <v>105.92400000000001</v>
      </c>
    </row>
    <row r="223" spans="1:6" x14ac:dyDescent="0.25">
      <c r="A223">
        <v>65</v>
      </c>
      <c r="B223" t="s">
        <v>650</v>
      </c>
      <c r="C223" t="s">
        <v>651</v>
      </c>
      <c r="D223" t="s">
        <v>652</v>
      </c>
      <c r="E223">
        <v>100.90600000000001</v>
      </c>
      <c r="F223">
        <v>101.92</v>
      </c>
    </row>
    <row r="224" spans="1:6" x14ac:dyDescent="0.25">
      <c r="A224">
        <v>65</v>
      </c>
      <c r="B224" t="s">
        <v>653</v>
      </c>
      <c r="C224" t="s">
        <v>654</v>
      </c>
      <c r="D224" t="s">
        <v>655</v>
      </c>
      <c r="E224">
        <v>100.172</v>
      </c>
      <c r="F224">
        <v>101.179</v>
      </c>
    </row>
    <row r="225" spans="1:25" x14ac:dyDescent="0.25">
      <c r="A225">
        <v>65</v>
      </c>
      <c r="B225" t="s">
        <v>656</v>
      </c>
      <c r="C225" t="s">
        <v>657</v>
      </c>
      <c r="D225" t="s">
        <v>658</v>
      </c>
      <c r="E225">
        <v>78.022999999999996</v>
      </c>
      <c r="F225">
        <v>78.807000000000002</v>
      </c>
    </row>
    <row r="226" spans="1:25" x14ac:dyDescent="0.25">
      <c r="A226">
        <v>65</v>
      </c>
      <c r="B226" t="s">
        <v>659</v>
      </c>
      <c r="C226" t="s">
        <v>660</v>
      </c>
      <c r="D226" t="s">
        <v>661</v>
      </c>
      <c r="E226">
        <v>77.873999999999995</v>
      </c>
      <c r="F226">
        <v>78.656999999999996</v>
      </c>
    </row>
    <row r="227" spans="1:25" x14ac:dyDescent="0.25">
      <c r="A227">
        <v>65</v>
      </c>
      <c r="B227" t="s">
        <v>662</v>
      </c>
      <c r="C227" t="s">
        <v>663</v>
      </c>
      <c r="D227" t="s">
        <v>664</v>
      </c>
      <c r="E227">
        <v>87.941999999999993</v>
      </c>
      <c r="F227">
        <v>88.825999999999993</v>
      </c>
    </row>
    <row r="228" spans="1:25" x14ac:dyDescent="0.25">
      <c r="A228">
        <v>65</v>
      </c>
      <c r="B228" t="s">
        <v>665</v>
      </c>
      <c r="C228" t="s">
        <v>666</v>
      </c>
      <c r="D228" t="s">
        <v>667</v>
      </c>
      <c r="E228">
        <v>97.352999999999994</v>
      </c>
      <c r="F228">
        <v>98.331000000000003</v>
      </c>
    </row>
    <row r="229" spans="1:25" x14ac:dyDescent="0.25">
      <c r="A229">
        <v>65</v>
      </c>
      <c r="B229" t="s">
        <v>668</v>
      </c>
      <c r="D229" t="s">
        <v>669</v>
      </c>
      <c r="X229" t="s">
        <v>669</v>
      </c>
      <c r="Y229" t="s">
        <v>509</v>
      </c>
    </row>
    <row r="230" spans="1:25" x14ac:dyDescent="0.25">
      <c r="A230">
        <v>65</v>
      </c>
      <c r="B230" t="s">
        <v>670</v>
      </c>
      <c r="D230" t="s">
        <v>669</v>
      </c>
      <c r="X230" t="s">
        <v>669</v>
      </c>
      <c r="Y230" t="s">
        <v>509</v>
      </c>
    </row>
    <row r="231" spans="1:25" x14ac:dyDescent="0.25">
      <c r="A231">
        <v>65</v>
      </c>
      <c r="B231" t="s">
        <v>671</v>
      </c>
      <c r="D231" t="s">
        <v>669</v>
      </c>
      <c r="X231" t="s">
        <v>669</v>
      </c>
      <c r="Y231" t="s">
        <v>509</v>
      </c>
    </row>
    <row r="232" spans="1:25" x14ac:dyDescent="0.25">
      <c r="A232">
        <v>65</v>
      </c>
      <c r="B232" t="s">
        <v>672</v>
      </c>
      <c r="D232" t="s">
        <v>673</v>
      </c>
    </row>
    <row r="233" spans="1:25" x14ac:dyDescent="0.25">
      <c r="A233">
        <v>66</v>
      </c>
      <c r="B233" t="s">
        <v>674</v>
      </c>
      <c r="C233" t="s">
        <v>675</v>
      </c>
      <c r="D233" t="s">
        <v>676</v>
      </c>
      <c r="E233">
        <v>75.06</v>
      </c>
      <c r="F233">
        <v>75.814999999999998</v>
      </c>
    </row>
    <row r="234" spans="1:25" x14ac:dyDescent="0.25">
      <c r="A234">
        <v>66</v>
      </c>
      <c r="B234" t="s">
        <v>677</v>
      </c>
      <c r="C234" t="s">
        <v>678</v>
      </c>
      <c r="D234" t="s">
        <v>679</v>
      </c>
      <c r="E234">
        <v>93.994</v>
      </c>
      <c r="F234">
        <v>94.938999999999993</v>
      </c>
    </row>
    <row r="235" spans="1:25" x14ac:dyDescent="0.25">
      <c r="A235">
        <v>66</v>
      </c>
      <c r="B235" t="s">
        <v>680</v>
      </c>
      <c r="C235" t="s">
        <v>681</v>
      </c>
      <c r="D235" t="s">
        <v>682</v>
      </c>
      <c r="E235">
        <v>67.528999999999996</v>
      </c>
      <c r="F235">
        <v>68.207999999999998</v>
      </c>
    </row>
    <row r="236" spans="1:25" x14ac:dyDescent="0.25">
      <c r="A236">
        <v>66</v>
      </c>
      <c r="B236" t="s">
        <v>683</v>
      </c>
      <c r="C236" t="s">
        <v>684</v>
      </c>
      <c r="D236" t="s">
        <v>685</v>
      </c>
      <c r="E236">
        <v>76.521000000000001</v>
      </c>
      <c r="F236">
        <v>77.290000000000006</v>
      </c>
    </row>
    <row r="237" spans="1:25" x14ac:dyDescent="0.25">
      <c r="A237">
        <v>66</v>
      </c>
      <c r="B237" t="s">
        <v>686</v>
      </c>
      <c r="C237" t="s">
        <v>687</v>
      </c>
      <c r="D237" t="s">
        <v>688</v>
      </c>
      <c r="E237">
        <v>83.126999999999995</v>
      </c>
      <c r="F237">
        <v>83.962999999999994</v>
      </c>
    </row>
    <row r="238" spans="1:25" x14ac:dyDescent="0.25">
      <c r="A238">
        <v>66</v>
      </c>
      <c r="B238" t="s">
        <v>689</v>
      </c>
      <c r="C238" t="s">
        <v>690</v>
      </c>
      <c r="D238" t="s">
        <v>691</v>
      </c>
      <c r="E238">
        <v>82.162999999999997</v>
      </c>
      <c r="F238">
        <v>82.988</v>
      </c>
    </row>
    <row r="239" spans="1:25" x14ac:dyDescent="0.25">
      <c r="A239">
        <v>66</v>
      </c>
      <c r="B239" t="s">
        <v>692</v>
      </c>
      <c r="C239" t="s">
        <v>693</v>
      </c>
      <c r="D239" t="s">
        <v>694</v>
      </c>
      <c r="E239">
        <v>90.433000000000007</v>
      </c>
      <c r="F239">
        <v>91.341999999999999</v>
      </c>
    </row>
    <row r="240" spans="1:25" x14ac:dyDescent="0.25">
      <c r="A240">
        <v>66</v>
      </c>
      <c r="B240" t="s">
        <v>695</v>
      </c>
      <c r="C240" t="s">
        <v>696</v>
      </c>
      <c r="D240" t="s">
        <v>697</v>
      </c>
      <c r="E240">
        <v>87.906999999999996</v>
      </c>
      <c r="F240">
        <v>88.790999999999997</v>
      </c>
    </row>
    <row r="241" spans="1:6" x14ac:dyDescent="0.25">
      <c r="A241">
        <v>66</v>
      </c>
      <c r="B241" t="s">
        <v>698</v>
      </c>
      <c r="C241" t="s">
        <v>699</v>
      </c>
      <c r="D241" t="s">
        <v>700</v>
      </c>
      <c r="E241">
        <v>94.435000000000002</v>
      </c>
      <c r="F241">
        <v>95.384</v>
      </c>
    </row>
    <row r="242" spans="1:6" x14ac:dyDescent="0.25">
      <c r="A242">
        <v>66</v>
      </c>
      <c r="B242" t="s">
        <v>701</v>
      </c>
      <c r="C242" t="s">
        <v>702</v>
      </c>
      <c r="D242" t="s">
        <v>703</v>
      </c>
      <c r="E242">
        <v>101.121</v>
      </c>
      <c r="F242">
        <v>102.13800000000001</v>
      </c>
    </row>
    <row r="243" spans="1:6" x14ac:dyDescent="0.25">
      <c r="A243">
        <v>66</v>
      </c>
      <c r="B243" t="s">
        <v>704</v>
      </c>
      <c r="C243" t="s">
        <v>705</v>
      </c>
      <c r="D243" t="s">
        <v>706</v>
      </c>
      <c r="E243">
        <v>77.616</v>
      </c>
      <c r="F243">
        <v>78.396000000000001</v>
      </c>
    </row>
    <row r="244" spans="1:6" x14ac:dyDescent="0.25">
      <c r="A244">
        <v>66</v>
      </c>
      <c r="B244" t="s">
        <v>707</v>
      </c>
      <c r="C244" t="s">
        <v>708</v>
      </c>
      <c r="D244" t="s">
        <v>709</v>
      </c>
      <c r="E244">
        <v>78.429000000000002</v>
      </c>
      <c r="F244">
        <v>79.216999999999999</v>
      </c>
    </row>
    <row r="245" spans="1:6" x14ac:dyDescent="0.25">
      <c r="A245">
        <v>66</v>
      </c>
      <c r="B245" t="s">
        <v>710</v>
      </c>
      <c r="C245" t="s">
        <v>711</v>
      </c>
      <c r="D245" t="s">
        <v>712</v>
      </c>
      <c r="E245">
        <v>80.141999999999996</v>
      </c>
      <c r="F245">
        <v>80.947000000000003</v>
      </c>
    </row>
    <row r="246" spans="1:6" x14ac:dyDescent="0.25">
      <c r="A246">
        <v>66</v>
      </c>
      <c r="B246" t="s">
        <v>713</v>
      </c>
      <c r="C246" t="s">
        <v>714</v>
      </c>
      <c r="D246" t="s">
        <v>715</v>
      </c>
      <c r="E246">
        <v>88.962999999999994</v>
      </c>
      <c r="F246">
        <v>89.856999999999999</v>
      </c>
    </row>
    <row r="247" spans="1:6" x14ac:dyDescent="0.25">
      <c r="A247">
        <v>66</v>
      </c>
      <c r="B247" t="s">
        <v>716</v>
      </c>
      <c r="C247" t="s">
        <v>717</v>
      </c>
      <c r="D247" t="s">
        <v>718</v>
      </c>
      <c r="E247">
        <v>82.602000000000004</v>
      </c>
      <c r="F247">
        <v>83.432000000000002</v>
      </c>
    </row>
    <row r="248" spans="1:6" x14ac:dyDescent="0.25">
      <c r="A248">
        <v>66</v>
      </c>
      <c r="B248" t="s">
        <v>719</v>
      </c>
      <c r="C248" t="s">
        <v>720</v>
      </c>
      <c r="D248" t="s">
        <v>721</v>
      </c>
      <c r="E248">
        <v>83.382000000000005</v>
      </c>
      <c r="F248">
        <v>84.22</v>
      </c>
    </row>
    <row r="249" spans="1:6" x14ac:dyDescent="0.25">
      <c r="A249">
        <v>66</v>
      </c>
      <c r="B249" t="s">
        <v>722</v>
      </c>
      <c r="C249" t="s">
        <v>723</v>
      </c>
      <c r="D249" t="s">
        <v>724</v>
      </c>
      <c r="E249">
        <v>100.072</v>
      </c>
      <c r="F249">
        <v>101.077</v>
      </c>
    </row>
    <row r="250" spans="1:6" x14ac:dyDescent="0.25">
      <c r="A250">
        <v>66</v>
      </c>
      <c r="B250" t="s">
        <v>725</v>
      </c>
      <c r="C250" t="s">
        <v>726</v>
      </c>
      <c r="D250" t="s">
        <v>727</v>
      </c>
      <c r="E250">
        <v>99.603999999999999</v>
      </c>
      <c r="F250">
        <v>100.605</v>
      </c>
    </row>
    <row r="251" spans="1:6" x14ac:dyDescent="0.25">
      <c r="A251">
        <v>66</v>
      </c>
      <c r="B251" t="s">
        <v>728</v>
      </c>
      <c r="C251" t="s">
        <v>729</v>
      </c>
      <c r="D251" t="s">
        <v>730</v>
      </c>
      <c r="E251">
        <v>104.602</v>
      </c>
      <c r="F251">
        <v>105.654</v>
      </c>
    </row>
    <row r="252" spans="1:6" x14ac:dyDescent="0.25">
      <c r="A252">
        <v>66</v>
      </c>
      <c r="B252" t="s">
        <v>731</v>
      </c>
      <c r="C252" t="s">
        <v>732</v>
      </c>
      <c r="D252" t="s">
        <v>733</v>
      </c>
      <c r="E252">
        <v>105.895</v>
      </c>
      <c r="F252">
        <v>106.959</v>
      </c>
    </row>
    <row r="253" spans="1:6" x14ac:dyDescent="0.25">
      <c r="A253">
        <v>66</v>
      </c>
      <c r="B253" t="s">
        <v>734</v>
      </c>
      <c r="C253" t="s">
        <v>735</v>
      </c>
      <c r="D253" t="s">
        <v>736</v>
      </c>
      <c r="E253">
        <v>99.495999999999995</v>
      </c>
      <c r="F253">
        <v>100.496</v>
      </c>
    </row>
    <row r="254" spans="1:6" x14ac:dyDescent="0.25">
      <c r="A254">
        <v>66</v>
      </c>
      <c r="B254" t="s">
        <v>737</v>
      </c>
      <c r="C254" t="s">
        <v>738</v>
      </c>
      <c r="D254" t="s">
        <v>739</v>
      </c>
      <c r="E254">
        <v>100.044</v>
      </c>
      <c r="F254">
        <v>101.04900000000001</v>
      </c>
    </row>
    <row r="255" spans="1:6" x14ac:dyDescent="0.25">
      <c r="A255">
        <v>66</v>
      </c>
      <c r="B255" t="s">
        <v>740</v>
      </c>
      <c r="C255" t="s">
        <v>741</v>
      </c>
      <c r="D255" t="s">
        <v>742</v>
      </c>
      <c r="E255">
        <v>106.10899999999999</v>
      </c>
      <c r="F255">
        <v>107.176</v>
      </c>
    </row>
    <row r="256" spans="1:6" x14ac:dyDescent="0.25">
      <c r="A256">
        <v>66</v>
      </c>
      <c r="B256" t="s">
        <v>743</v>
      </c>
      <c r="C256" t="s">
        <v>744</v>
      </c>
      <c r="D256" t="s">
        <v>745</v>
      </c>
      <c r="E256">
        <v>106.92</v>
      </c>
      <c r="F256">
        <v>107.994</v>
      </c>
    </row>
    <row r="257" spans="1:6" x14ac:dyDescent="0.25">
      <c r="A257">
        <v>66</v>
      </c>
      <c r="B257" t="s">
        <v>746</v>
      </c>
      <c r="C257" t="s">
        <v>747</v>
      </c>
      <c r="D257" t="s">
        <v>748</v>
      </c>
      <c r="E257">
        <v>83.132999999999996</v>
      </c>
      <c r="F257">
        <v>83.968000000000004</v>
      </c>
    </row>
    <row r="258" spans="1:6" x14ac:dyDescent="0.25">
      <c r="A258">
        <v>66</v>
      </c>
      <c r="B258" t="s">
        <v>749</v>
      </c>
      <c r="C258" t="s">
        <v>750</v>
      </c>
      <c r="D258" t="s">
        <v>751</v>
      </c>
      <c r="E258">
        <v>83.798000000000002</v>
      </c>
      <c r="F258">
        <v>84.64</v>
      </c>
    </row>
    <row r="259" spans="1:6" x14ac:dyDescent="0.25">
      <c r="A259">
        <v>66</v>
      </c>
      <c r="B259" t="s">
        <v>752</v>
      </c>
      <c r="C259" t="s">
        <v>753</v>
      </c>
      <c r="D259" t="s">
        <v>754</v>
      </c>
      <c r="E259">
        <v>90.138999999999996</v>
      </c>
      <c r="F259">
        <v>91.045000000000002</v>
      </c>
    </row>
    <row r="260" spans="1:6" x14ac:dyDescent="0.25">
      <c r="A260">
        <v>66</v>
      </c>
      <c r="B260" t="s">
        <v>755</v>
      </c>
      <c r="C260" t="s">
        <v>756</v>
      </c>
      <c r="D260" t="s">
        <v>757</v>
      </c>
      <c r="E260">
        <v>89.834999999999994</v>
      </c>
      <c r="F260">
        <v>90.738</v>
      </c>
    </row>
    <row r="261" spans="1:6" x14ac:dyDescent="0.25">
      <c r="A261">
        <v>66</v>
      </c>
      <c r="B261" t="s">
        <v>758</v>
      </c>
      <c r="C261" t="s">
        <v>759</v>
      </c>
      <c r="D261" t="s">
        <v>760</v>
      </c>
      <c r="E261">
        <v>88.718999999999994</v>
      </c>
      <c r="F261">
        <v>89.611000000000004</v>
      </c>
    </row>
    <row r="262" spans="1:6" x14ac:dyDescent="0.25">
      <c r="A262">
        <v>66</v>
      </c>
      <c r="B262" t="s">
        <v>761</v>
      </c>
      <c r="C262" t="s">
        <v>762</v>
      </c>
      <c r="D262" t="s">
        <v>763</v>
      </c>
      <c r="E262">
        <v>89.376999999999995</v>
      </c>
      <c r="F262">
        <v>90.275000000000006</v>
      </c>
    </row>
    <row r="263" spans="1:6" x14ac:dyDescent="0.25">
      <c r="A263">
        <v>66</v>
      </c>
      <c r="B263" t="s">
        <v>764</v>
      </c>
      <c r="C263" t="s">
        <v>765</v>
      </c>
      <c r="D263" t="s">
        <v>766</v>
      </c>
      <c r="E263">
        <v>72.590999999999994</v>
      </c>
      <c r="F263">
        <v>73.319999999999993</v>
      </c>
    </row>
    <row r="264" spans="1:6" x14ac:dyDescent="0.25">
      <c r="A264">
        <v>66</v>
      </c>
      <c r="B264" t="s">
        <v>767</v>
      </c>
      <c r="C264" t="s">
        <v>768</v>
      </c>
      <c r="D264" t="s">
        <v>769</v>
      </c>
      <c r="E264">
        <v>73.617000000000004</v>
      </c>
      <c r="F264">
        <v>74.356999999999999</v>
      </c>
    </row>
    <row r="265" spans="1:6" x14ac:dyDescent="0.25">
      <c r="A265">
        <v>66</v>
      </c>
      <c r="B265" t="s">
        <v>770</v>
      </c>
      <c r="C265" t="s">
        <v>771</v>
      </c>
      <c r="D265" t="s">
        <v>772</v>
      </c>
      <c r="E265">
        <v>66.554000000000002</v>
      </c>
      <c r="F265">
        <v>67.222999999999999</v>
      </c>
    </row>
    <row r="266" spans="1:6" x14ac:dyDescent="0.25">
      <c r="A266">
        <v>66</v>
      </c>
      <c r="B266" t="s">
        <v>773</v>
      </c>
      <c r="C266" t="s">
        <v>774</v>
      </c>
      <c r="D266" t="s">
        <v>775</v>
      </c>
      <c r="E266">
        <v>79.576999999999998</v>
      </c>
      <c r="F266">
        <v>80.376999999999995</v>
      </c>
    </row>
    <row r="267" spans="1:6" x14ac:dyDescent="0.25">
      <c r="A267">
        <v>66</v>
      </c>
      <c r="B267" t="s">
        <v>776</v>
      </c>
      <c r="C267" t="s">
        <v>777</v>
      </c>
      <c r="D267" t="s">
        <v>778</v>
      </c>
      <c r="E267">
        <v>76.668000000000006</v>
      </c>
      <c r="F267">
        <v>77.438000000000002</v>
      </c>
    </row>
    <row r="268" spans="1:6" x14ac:dyDescent="0.25">
      <c r="A268">
        <v>66</v>
      </c>
      <c r="B268" t="s">
        <v>779</v>
      </c>
      <c r="C268" t="s">
        <v>780</v>
      </c>
      <c r="D268" t="s">
        <v>781</v>
      </c>
      <c r="E268">
        <v>76.546000000000006</v>
      </c>
      <c r="F268">
        <v>77.316000000000003</v>
      </c>
    </row>
    <row r="269" spans="1:6" x14ac:dyDescent="0.25">
      <c r="A269">
        <v>66</v>
      </c>
      <c r="B269" t="s">
        <v>782</v>
      </c>
      <c r="C269" t="s">
        <v>783</v>
      </c>
      <c r="D269" t="s">
        <v>784</v>
      </c>
      <c r="E269">
        <v>75.825999999999993</v>
      </c>
      <c r="F269">
        <v>76.587999999999994</v>
      </c>
    </row>
    <row r="270" spans="1:6" x14ac:dyDescent="0.25">
      <c r="A270">
        <v>66</v>
      </c>
      <c r="B270" t="s">
        <v>785</v>
      </c>
      <c r="C270" t="s">
        <v>786</v>
      </c>
      <c r="D270" t="s">
        <v>787</v>
      </c>
      <c r="E270">
        <v>85.307000000000002</v>
      </c>
      <c r="F270">
        <v>86.164000000000001</v>
      </c>
    </row>
    <row r="271" spans="1:6" x14ac:dyDescent="0.25">
      <c r="A271">
        <v>66</v>
      </c>
      <c r="B271" t="s">
        <v>788</v>
      </c>
      <c r="C271" t="s">
        <v>789</v>
      </c>
      <c r="D271" t="s">
        <v>790</v>
      </c>
      <c r="E271">
        <v>78.936000000000007</v>
      </c>
      <c r="F271">
        <v>79.728999999999999</v>
      </c>
    </row>
    <row r="272" spans="1:6" x14ac:dyDescent="0.25">
      <c r="A272">
        <v>66</v>
      </c>
      <c r="B272" t="s">
        <v>791</v>
      </c>
      <c r="C272" t="s">
        <v>792</v>
      </c>
      <c r="D272" t="s">
        <v>793</v>
      </c>
      <c r="E272">
        <v>82.742000000000004</v>
      </c>
      <c r="F272">
        <v>83.572999999999993</v>
      </c>
    </row>
    <row r="273" spans="1:25" x14ac:dyDescent="0.25">
      <c r="A273">
        <v>66</v>
      </c>
      <c r="B273" t="s">
        <v>794</v>
      </c>
      <c r="C273" t="s">
        <v>795</v>
      </c>
      <c r="D273" t="s">
        <v>796</v>
      </c>
      <c r="E273">
        <v>86.91</v>
      </c>
      <c r="F273">
        <v>87.784000000000006</v>
      </c>
    </row>
    <row r="274" spans="1:25" x14ac:dyDescent="0.25">
      <c r="A274">
        <v>66</v>
      </c>
      <c r="B274" t="s">
        <v>797</v>
      </c>
      <c r="C274" t="s">
        <v>798</v>
      </c>
      <c r="D274" t="s">
        <v>799</v>
      </c>
      <c r="E274">
        <v>87.013000000000005</v>
      </c>
      <c r="F274">
        <v>87.887</v>
      </c>
    </row>
    <row r="275" spans="1:25" x14ac:dyDescent="0.25">
      <c r="A275">
        <v>66</v>
      </c>
      <c r="B275" t="s">
        <v>800</v>
      </c>
      <c r="C275" t="s">
        <v>801</v>
      </c>
      <c r="D275" t="s">
        <v>802</v>
      </c>
      <c r="E275">
        <v>83.356999999999999</v>
      </c>
      <c r="F275">
        <v>84.194999999999993</v>
      </c>
    </row>
    <row r="276" spans="1:25" x14ac:dyDescent="0.25">
      <c r="A276">
        <v>66</v>
      </c>
      <c r="B276" t="s">
        <v>803</v>
      </c>
      <c r="C276" t="s">
        <v>804</v>
      </c>
      <c r="D276" t="s">
        <v>805</v>
      </c>
      <c r="E276">
        <v>84.224999999999994</v>
      </c>
      <c r="F276">
        <v>85.070999999999998</v>
      </c>
    </row>
    <row r="277" spans="1:25" x14ac:dyDescent="0.25">
      <c r="A277">
        <v>66</v>
      </c>
      <c r="B277" t="s">
        <v>806</v>
      </c>
      <c r="C277" t="s">
        <v>807</v>
      </c>
      <c r="D277" t="s">
        <v>808</v>
      </c>
      <c r="E277">
        <v>84.278999999999996</v>
      </c>
      <c r="F277">
        <v>85.126000000000005</v>
      </c>
    </row>
    <row r="278" spans="1:25" x14ac:dyDescent="0.25">
      <c r="A278">
        <v>66</v>
      </c>
      <c r="B278" t="s">
        <v>809</v>
      </c>
      <c r="C278" t="s">
        <v>810</v>
      </c>
      <c r="D278" t="s">
        <v>811</v>
      </c>
      <c r="E278">
        <v>89.058000000000007</v>
      </c>
      <c r="F278">
        <v>89.953000000000003</v>
      </c>
    </row>
    <row r="279" spans="1:25" x14ac:dyDescent="0.25">
      <c r="A279">
        <v>66</v>
      </c>
      <c r="B279" t="s">
        <v>812</v>
      </c>
      <c r="C279" t="s">
        <v>813</v>
      </c>
      <c r="D279" t="s">
        <v>814</v>
      </c>
      <c r="E279">
        <v>81.644000000000005</v>
      </c>
      <c r="F279">
        <v>82.465000000000003</v>
      </c>
    </row>
    <row r="280" spans="1:25" x14ac:dyDescent="0.25">
      <c r="A280">
        <v>66</v>
      </c>
      <c r="B280" t="s">
        <v>815</v>
      </c>
      <c r="C280" t="s">
        <v>816</v>
      </c>
      <c r="D280" t="s">
        <v>817</v>
      </c>
      <c r="E280">
        <v>82.137</v>
      </c>
      <c r="F280">
        <v>82.962999999999994</v>
      </c>
    </row>
    <row r="281" spans="1:25" x14ac:dyDescent="0.25">
      <c r="A281">
        <v>66</v>
      </c>
      <c r="B281" t="s">
        <v>818</v>
      </c>
      <c r="C281" t="s">
        <v>819</v>
      </c>
      <c r="D281" t="s">
        <v>820</v>
      </c>
      <c r="E281">
        <v>84.281000000000006</v>
      </c>
      <c r="F281">
        <v>85.128</v>
      </c>
    </row>
    <row r="282" spans="1:25" x14ac:dyDescent="0.25">
      <c r="A282">
        <v>66</v>
      </c>
      <c r="B282" t="s">
        <v>821</v>
      </c>
      <c r="C282" t="s">
        <v>822</v>
      </c>
      <c r="D282" t="s">
        <v>823</v>
      </c>
      <c r="E282">
        <v>91.271000000000001</v>
      </c>
      <c r="F282">
        <v>92.188000000000002</v>
      </c>
    </row>
    <row r="283" spans="1:25" x14ac:dyDescent="0.25">
      <c r="A283">
        <v>66</v>
      </c>
      <c r="B283" t="s">
        <v>824</v>
      </c>
      <c r="C283" t="s">
        <v>825</v>
      </c>
      <c r="D283" t="s">
        <v>826</v>
      </c>
      <c r="E283">
        <v>78.680999999999997</v>
      </c>
      <c r="F283">
        <v>79.471999999999994</v>
      </c>
    </row>
    <row r="284" spans="1:25" x14ac:dyDescent="0.25">
      <c r="A284">
        <v>66</v>
      </c>
      <c r="B284" t="s">
        <v>827</v>
      </c>
      <c r="C284" t="s">
        <v>828</v>
      </c>
      <c r="D284" t="s">
        <v>829</v>
      </c>
      <c r="E284">
        <v>81.978999999999999</v>
      </c>
      <c r="F284">
        <v>82.802999999999997</v>
      </c>
    </row>
    <row r="285" spans="1:25" x14ac:dyDescent="0.25">
      <c r="A285">
        <v>66</v>
      </c>
      <c r="B285" t="s">
        <v>830</v>
      </c>
      <c r="D285" t="s">
        <v>831</v>
      </c>
      <c r="X285" t="s">
        <v>831</v>
      </c>
      <c r="Y285" t="s">
        <v>509</v>
      </c>
    </row>
    <row r="286" spans="1:25" x14ac:dyDescent="0.25">
      <c r="A286">
        <v>66</v>
      </c>
      <c r="B286" t="s">
        <v>832</v>
      </c>
      <c r="D286" t="s">
        <v>831</v>
      </c>
      <c r="X286" t="s">
        <v>831</v>
      </c>
      <c r="Y286" t="s">
        <v>509</v>
      </c>
    </row>
    <row r="287" spans="1:25" x14ac:dyDescent="0.25">
      <c r="A287">
        <v>66</v>
      </c>
      <c r="B287" t="s">
        <v>833</v>
      </c>
      <c r="D287" t="s">
        <v>831</v>
      </c>
      <c r="X287" t="s">
        <v>831</v>
      </c>
      <c r="Y287" t="s">
        <v>509</v>
      </c>
    </row>
    <row r="288" spans="1:25" x14ac:dyDescent="0.25">
      <c r="A288">
        <v>66</v>
      </c>
      <c r="B288" t="s">
        <v>834</v>
      </c>
      <c r="D288" t="s">
        <v>835</v>
      </c>
    </row>
    <row r="289" spans="1:6" x14ac:dyDescent="0.25">
      <c r="A289">
        <v>505</v>
      </c>
      <c r="B289" t="s">
        <v>836</v>
      </c>
      <c r="C289" t="s">
        <v>837</v>
      </c>
      <c r="D289" t="s">
        <v>838</v>
      </c>
      <c r="E289">
        <v>77.180999999999997</v>
      </c>
      <c r="F289">
        <v>77.956999999999994</v>
      </c>
    </row>
    <row r="290" spans="1:6" x14ac:dyDescent="0.25">
      <c r="A290">
        <v>505</v>
      </c>
      <c r="B290" t="s">
        <v>839</v>
      </c>
      <c r="C290" t="s">
        <v>837</v>
      </c>
      <c r="D290" t="s">
        <v>840</v>
      </c>
      <c r="E290">
        <v>76.703999999999994</v>
      </c>
      <c r="F290">
        <v>77.474000000000004</v>
      </c>
    </row>
    <row r="291" spans="1:6" x14ac:dyDescent="0.25">
      <c r="A291">
        <v>505</v>
      </c>
      <c r="B291" t="s">
        <v>841</v>
      </c>
      <c r="C291" t="s">
        <v>837</v>
      </c>
      <c r="D291" t="s">
        <v>842</v>
      </c>
      <c r="E291">
        <v>61.548999999999999</v>
      </c>
      <c r="F291">
        <v>62.167999999999999</v>
      </c>
    </row>
    <row r="292" spans="1:6" x14ac:dyDescent="0.25">
      <c r="A292">
        <v>505</v>
      </c>
      <c r="B292" t="s">
        <v>843</v>
      </c>
      <c r="C292" t="s">
        <v>837</v>
      </c>
      <c r="D292" t="s">
        <v>844</v>
      </c>
      <c r="E292">
        <v>98.87</v>
      </c>
      <c r="F292">
        <v>99.864000000000004</v>
      </c>
    </row>
    <row r="293" spans="1:6" x14ac:dyDescent="0.25">
      <c r="A293">
        <v>505</v>
      </c>
      <c r="B293" t="s">
        <v>845</v>
      </c>
      <c r="C293" t="s">
        <v>837</v>
      </c>
      <c r="D293" t="s">
        <v>846</v>
      </c>
      <c r="E293">
        <v>98.768000000000001</v>
      </c>
      <c r="F293">
        <v>99.760999999999996</v>
      </c>
    </row>
    <row r="294" spans="1:6" x14ac:dyDescent="0.25">
      <c r="A294">
        <v>505</v>
      </c>
      <c r="B294" t="s">
        <v>847</v>
      </c>
      <c r="C294" t="s">
        <v>837</v>
      </c>
      <c r="D294" t="s">
        <v>848</v>
      </c>
      <c r="E294">
        <v>90.965999999999994</v>
      </c>
      <c r="F294">
        <v>91.88</v>
      </c>
    </row>
    <row r="295" spans="1:6" x14ac:dyDescent="0.25">
      <c r="A295">
        <v>505</v>
      </c>
      <c r="B295" t="s">
        <v>849</v>
      </c>
      <c r="C295" t="s">
        <v>837</v>
      </c>
      <c r="D295" t="s">
        <v>850</v>
      </c>
      <c r="E295">
        <v>91.070999999999998</v>
      </c>
      <c r="F295">
        <v>91.986000000000004</v>
      </c>
    </row>
    <row r="296" spans="1:6" x14ac:dyDescent="0.25">
      <c r="A296">
        <v>505</v>
      </c>
      <c r="B296" t="s">
        <v>851</v>
      </c>
      <c r="C296" t="s">
        <v>837</v>
      </c>
      <c r="D296" t="s">
        <v>852</v>
      </c>
      <c r="E296">
        <v>76.161000000000001</v>
      </c>
      <c r="F296">
        <v>76.927000000000007</v>
      </c>
    </row>
    <row r="297" spans="1:6" x14ac:dyDescent="0.25">
      <c r="A297">
        <v>505</v>
      </c>
      <c r="B297" t="s">
        <v>853</v>
      </c>
      <c r="C297" t="s">
        <v>837</v>
      </c>
      <c r="D297" t="s">
        <v>854</v>
      </c>
      <c r="E297">
        <v>75.712000000000003</v>
      </c>
      <c r="F297">
        <v>76.472999999999999</v>
      </c>
    </row>
    <row r="298" spans="1:6" x14ac:dyDescent="0.25">
      <c r="A298">
        <v>505</v>
      </c>
      <c r="B298" t="s">
        <v>855</v>
      </c>
      <c r="C298" t="s">
        <v>837</v>
      </c>
      <c r="D298" t="s">
        <v>856</v>
      </c>
      <c r="E298">
        <v>111.581</v>
      </c>
      <c r="F298">
        <v>112.702</v>
      </c>
    </row>
    <row r="299" spans="1:6" x14ac:dyDescent="0.25">
      <c r="A299">
        <v>505</v>
      </c>
      <c r="B299" t="s">
        <v>857</v>
      </c>
      <c r="C299" t="s">
        <v>837</v>
      </c>
      <c r="D299" t="s">
        <v>858</v>
      </c>
      <c r="E299">
        <v>111.619</v>
      </c>
      <c r="F299">
        <v>112.741</v>
      </c>
    </row>
    <row r="300" spans="1:6" x14ac:dyDescent="0.25">
      <c r="A300">
        <v>505</v>
      </c>
      <c r="B300" t="s">
        <v>859</v>
      </c>
      <c r="C300" t="s">
        <v>837</v>
      </c>
      <c r="D300" t="s">
        <v>860</v>
      </c>
      <c r="E300">
        <v>73.272999999999996</v>
      </c>
      <c r="F300">
        <v>74.009</v>
      </c>
    </row>
    <row r="301" spans="1:6" x14ac:dyDescent="0.25">
      <c r="A301">
        <v>505</v>
      </c>
      <c r="B301" t="s">
        <v>861</v>
      </c>
      <c r="C301" t="s">
        <v>837</v>
      </c>
      <c r="D301" t="s">
        <v>862</v>
      </c>
      <c r="E301">
        <v>73.317999999999998</v>
      </c>
      <c r="F301">
        <v>74.055000000000007</v>
      </c>
    </row>
    <row r="302" spans="1:6" x14ac:dyDescent="0.25">
      <c r="A302">
        <v>505</v>
      </c>
      <c r="B302" t="s">
        <v>863</v>
      </c>
      <c r="C302" t="s">
        <v>837</v>
      </c>
      <c r="D302" t="s">
        <v>864</v>
      </c>
      <c r="E302">
        <v>86.316000000000003</v>
      </c>
      <c r="F302">
        <v>87.183000000000007</v>
      </c>
    </row>
    <row r="303" spans="1:6" x14ac:dyDescent="0.25">
      <c r="A303">
        <v>505</v>
      </c>
      <c r="B303" t="s">
        <v>865</v>
      </c>
      <c r="C303" t="s">
        <v>837</v>
      </c>
      <c r="D303" t="s">
        <v>866</v>
      </c>
      <c r="E303">
        <v>85.984999999999999</v>
      </c>
      <c r="F303">
        <v>86.85</v>
      </c>
    </row>
    <row r="304" spans="1:6" x14ac:dyDescent="0.25">
      <c r="A304">
        <v>505</v>
      </c>
      <c r="B304" t="s">
        <v>867</v>
      </c>
      <c r="C304" t="s">
        <v>837</v>
      </c>
      <c r="D304" t="s">
        <v>868</v>
      </c>
      <c r="E304">
        <v>105.44</v>
      </c>
      <c r="F304">
        <v>106.5</v>
      </c>
    </row>
    <row r="305" spans="1:6" x14ac:dyDescent="0.25">
      <c r="A305">
        <v>505</v>
      </c>
      <c r="B305" t="s">
        <v>869</v>
      </c>
      <c r="C305" t="s">
        <v>837</v>
      </c>
      <c r="D305" t="s">
        <v>870</v>
      </c>
      <c r="E305">
        <v>105.488</v>
      </c>
      <c r="F305">
        <v>106.548</v>
      </c>
    </row>
    <row r="306" spans="1:6" x14ac:dyDescent="0.25">
      <c r="A306">
        <v>505</v>
      </c>
      <c r="B306" t="s">
        <v>871</v>
      </c>
      <c r="C306" t="s">
        <v>837</v>
      </c>
      <c r="D306" t="s">
        <v>872</v>
      </c>
      <c r="E306">
        <v>94.728999999999999</v>
      </c>
      <c r="F306">
        <v>95.680999999999997</v>
      </c>
    </row>
    <row r="307" spans="1:6" x14ac:dyDescent="0.25">
      <c r="A307">
        <v>505</v>
      </c>
      <c r="B307" t="s">
        <v>873</v>
      </c>
      <c r="C307" t="s">
        <v>837</v>
      </c>
      <c r="D307" t="s">
        <v>874</v>
      </c>
      <c r="E307">
        <v>94.899000000000001</v>
      </c>
      <c r="F307">
        <v>95.852999999999994</v>
      </c>
    </row>
    <row r="308" spans="1:6" x14ac:dyDescent="0.25">
      <c r="A308">
        <v>505</v>
      </c>
      <c r="B308" t="s">
        <v>875</v>
      </c>
      <c r="C308" t="s">
        <v>837</v>
      </c>
      <c r="D308" t="s">
        <v>876</v>
      </c>
      <c r="E308">
        <v>87.98</v>
      </c>
      <c r="F308">
        <v>88.864000000000004</v>
      </c>
    </row>
    <row r="309" spans="1:6" x14ac:dyDescent="0.25">
      <c r="A309">
        <v>505</v>
      </c>
      <c r="B309" t="s">
        <v>877</v>
      </c>
      <c r="C309" t="s">
        <v>837</v>
      </c>
      <c r="D309" t="s">
        <v>878</v>
      </c>
      <c r="E309">
        <v>87.716999999999999</v>
      </c>
      <c r="F309">
        <v>88.599000000000004</v>
      </c>
    </row>
    <row r="310" spans="1:6" x14ac:dyDescent="0.25">
      <c r="A310">
        <v>505</v>
      </c>
      <c r="B310" t="s">
        <v>879</v>
      </c>
      <c r="C310" t="s">
        <v>837</v>
      </c>
      <c r="D310" t="s">
        <v>880</v>
      </c>
      <c r="E310">
        <v>95.578999999999994</v>
      </c>
      <c r="F310">
        <v>96.539000000000001</v>
      </c>
    </row>
    <row r="311" spans="1:6" x14ac:dyDescent="0.25">
      <c r="A311">
        <v>505</v>
      </c>
      <c r="B311" t="s">
        <v>881</v>
      </c>
      <c r="C311" t="s">
        <v>837</v>
      </c>
      <c r="D311" t="s">
        <v>882</v>
      </c>
      <c r="E311">
        <v>95.597999999999999</v>
      </c>
      <c r="F311">
        <v>96.558999999999997</v>
      </c>
    </row>
    <row r="312" spans="1:6" x14ac:dyDescent="0.25">
      <c r="A312">
        <v>505</v>
      </c>
      <c r="B312" t="s">
        <v>883</v>
      </c>
      <c r="C312" t="s">
        <v>837</v>
      </c>
      <c r="D312" t="s">
        <v>884</v>
      </c>
      <c r="E312">
        <v>88.328000000000003</v>
      </c>
      <c r="F312">
        <v>89.215999999999994</v>
      </c>
    </row>
    <row r="313" spans="1:6" x14ac:dyDescent="0.25">
      <c r="A313">
        <v>505</v>
      </c>
      <c r="B313" t="s">
        <v>885</v>
      </c>
      <c r="C313" t="s">
        <v>837</v>
      </c>
      <c r="D313" t="s">
        <v>886</v>
      </c>
      <c r="E313">
        <v>88.215999999999994</v>
      </c>
      <c r="F313">
        <v>89.102999999999994</v>
      </c>
    </row>
    <row r="314" spans="1:6" x14ac:dyDescent="0.25">
      <c r="A314">
        <v>500</v>
      </c>
      <c r="B314" t="s">
        <v>887</v>
      </c>
      <c r="C314" t="s">
        <v>837</v>
      </c>
      <c r="D314" t="s">
        <v>888</v>
      </c>
      <c r="E314">
        <v>120.691</v>
      </c>
      <c r="F314">
        <v>121.904</v>
      </c>
    </row>
    <row r="315" spans="1:6" x14ac:dyDescent="0.25">
      <c r="A315">
        <v>500</v>
      </c>
      <c r="B315" t="s">
        <v>889</v>
      </c>
      <c r="C315" t="s">
        <v>837</v>
      </c>
      <c r="D315" t="s">
        <v>890</v>
      </c>
      <c r="E315">
        <v>108.467</v>
      </c>
      <c r="F315">
        <v>109.557</v>
      </c>
    </row>
    <row r="316" spans="1:6" x14ac:dyDescent="0.25">
      <c r="A316">
        <v>500</v>
      </c>
      <c r="B316" t="s">
        <v>891</v>
      </c>
      <c r="C316" t="s">
        <v>837</v>
      </c>
      <c r="D316" t="s">
        <v>892</v>
      </c>
      <c r="E316">
        <v>110.61799999999999</v>
      </c>
      <c r="F316">
        <v>111.73</v>
      </c>
    </row>
    <row r="317" spans="1:6" x14ac:dyDescent="0.25">
      <c r="A317">
        <v>500</v>
      </c>
      <c r="B317" t="s">
        <v>893</v>
      </c>
      <c r="C317" t="s">
        <v>837</v>
      </c>
      <c r="D317" t="s">
        <v>894</v>
      </c>
      <c r="E317">
        <v>109.976</v>
      </c>
      <c r="F317">
        <v>111.081</v>
      </c>
    </row>
    <row r="318" spans="1:6" x14ac:dyDescent="0.25">
      <c r="A318">
        <v>500</v>
      </c>
      <c r="B318" t="s">
        <v>895</v>
      </c>
      <c r="C318" t="s">
        <v>837</v>
      </c>
      <c r="D318" t="s">
        <v>896</v>
      </c>
      <c r="E318">
        <v>130.74600000000001</v>
      </c>
      <c r="F318">
        <v>132.06</v>
      </c>
    </row>
    <row r="319" spans="1:6" x14ac:dyDescent="0.25">
      <c r="A319">
        <v>500</v>
      </c>
      <c r="B319" t="s">
        <v>897</v>
      </c>
      <c r="C319" t="s">
        <v>837</v>
      </c>
      <c r="D319" t="s">
        <v>898</v>
      </c>
      <c r="E319">
        <v>127.101</v>
      </c>
      <c r="F319">
        <v>128.37799999999999</v>
      </c>
    </row>
    <row r="320" spans="1:6" x14ac:dyDescent="0.25">
      <c r="A320">
        <v>500</v>
      </c>
      <c r="B320" t="s">
        <v>899</v>
      </c>
      <c r="C320" t="s">
        <v>837</v>
      </c>
      <c r="D320" t="s">
        <v>900</v>
      </c>
      <c r="E320">
        <v>118.074</v>
      </c>
      <c r="F320">
        <v>119.261</v>
      </c>
    </row>
    <row r="321" spans="1:6" x14ac:dyDescent="0.25">
      <c r="A321">
        <v>500</v>
      </c>
      <c r="B321" t="s">
        <v>901</v>
      </c>
      <c r="C321" t="s">
        <v>837</v>
      </c>
      <c r="D321" t="s">
        <v>902</v>
      </c>
      <c r="E321">
        <v>118.354</v>
      </c>
      <c r="F321">
        <v>119.54300000000001</v>
      </c>
    </row>
    <row r="322" spans="1:6" x14ac:dyDescent="0.25">
      <c r="A322">
        <v>500</v>
      </c>
      <c r="B322" t="s">
        <v>903</v>
      </c>
      <c r="C322" t="s">
        <v>837</v>
      </c>
      <c r="D322" t="s">
        <v>904</v>
      </c>
      <c r="E322">
        <v>102.191</v>
      </c>
      <c r="F322">
        <v>103.218</v>
      </c>
    </row>
    <row r="323" spans="1:6" x14ac:dyDescent="0.25">
      <c r="A323">
        <v>500</v>
      </c>
      <c r="B323" t="s">
        <v>905</v>
      </c>
      <c r="C323" t="s">
        <v>837</v>
      </c>
      <c r="D323" t="s">
        <v>906</v>
      </c>
      <c r="E323">
        <v>106.05800000000001</v>
      </c>
      <c r="F323">
        <v>107.124</v>
      </c>
    </row>
    <row r="324" spans="1:6" x14ac:dyDescent="0.25">
      <c r="A324">
        <v>500</v>
      </c>
      <c r="B324" t="s">
        <v>907</v>
      </c>
      <c r="C324" t="s">
        <v>837</v>
      </c>
      <c r="D324" t="s">
        <v>908</v>
      </c>
      <c r="E324">
        <v>113.815</v>
      </c>
      <c r="F324">
        <v>114.959</v>
      </c>
    </row>
    <row r="325" spans="1:6" x14ac:dyDescent="0.25">
      <c r="A325">
        <v>500</v>
      </c>
      <c r="B325" t="s">
        <v>909</v>
      </c>
      <c r="C325" t="s">
        <v>837</v>
      </c>
      <c r="D325" t="s">
        <v>910</v>
      </c>
      <c r="E325">
        <v>118.557</v>
      </c>
      <c r="F325">
        <v>119.749</v>
      </c>
    </row>
    <row r="326" spans="1:6" x14ac:dyDescent="0.25">
      <c r="A326">
        <v>500</v>
      </c>
      <c r="B326" t="s">
        <v>911</v>
      </c>
      <c r="C326" t="s">
        <v>837</v>
      </c>
      <c r="D326" t="s">
        <v>912</v>
      </c>
      <c r="E326">
        <v>109.854</v>
      </c>
      <c r="F326">
        <v>110.958</v>
      </c>
    </row>
    <row r="327" spans="1:6" x14ac:dyDescent="0.25">
      <c r="A327">
        <v>500</v>
      </c>
      <c r="B327" t="s">
        <v>913</v>
      </c>
      <c r="C327" t="s">
        <v>837</v>
      </c>
      <c r="D327" t="s">
        <v>914</v>
      </c>
      <c r="E327">
        <v>115.098</v>
      </c>
      <c r="F327">
        <v>116.255</v>
      </c>
    </row>
    <row r="328" spans="1:6" x14ac:dyDescent="0.25">
      <c r="A328">
        <v>500</v>
      </c>
      <c r="B328" t="s">
        <v>915</v>
      </c>
      <c r="C328" t="s">
        <v>837</v>
      </c>
      <c r="D328" t="s">
        <v>916</v>
      </c>
      <c r="E328">
        <v>99.747</v>
      </c>
      <c r="F328">
        <v>100.749</v>
      </c>
    </row>
    <row r="329" spans="1:6" x14ac:dyDescent="0.25">
      <c r="A329">
        <v>500</v>
      </c>
      <c r="B329" t="s">
        <v>917</v>
      </c>
      <c r="C329" t="s">
        <v>837</v>
      </c>
      <c r="D329" t="s">
        <v>918</v>
      </c>
      <c r="E329">
        <v>103.31699999999999</v>
      </c>
      <c r="F329">
        <v>104.35599999999999</v>
      </c>
    </row>
    <row r="330" spans="1:6" x14ac:dyDescent="0.25">
      <c r="A330">
        <v>500</v>
      </c>
      <c r="B330" t="s">
        <v>919</v>
      </c>
      <c r="C330" t="s">
        <v>837</v>
      </c>
      <c r="D330" t="s">
        <v>920</v>
      </c>
      <c r="E330">
        <v>96.376999999999995</v>
      </c>
      <c r="F330">
        <v>97.344999999999999</v>
      </c>
    </row>
    <row r="331" spans="1:6" x14ac:dyDescent="0.25">
      <c r="A331">
        <v>500</v>
      </c>
      <c r="B331" t="s">
        <v>921</v>
      </c>
      <c r="C331" t="s">
        <v>837</v>
      </c>
      <c r="D331" t="s">
        <v>922</v>
      </c>
      <c r="E331">
        <v>114.47499999999999</v>
      </c>
      <c r="F331">
        <v>115.626</v>
      </c>
    </row>
    <row r="332" spans="1:6" x14ac:dyDescent="0.25">
      <c r="A332">
        <v>500</v>
      </c>
      <c r="B332" t="s">
        <v>923</v>
      </c>
      <c r="C332" t="s">
        <v>837</v>
      </c>
      <c r="D332" t="s">
        <v>924</v>
      </c>
      <c r="E332">
        <v>119.285</v>
      </c>
      <c r="F332">
        <v>120.48399999999999</v>
      </c>
    </row>
    <row r="333" spans="1:6" x14ac:dyDescent="0.25">
      <c r="A333">
        <v>500</v>
      </c>
      <c r="B333" t="s">
        <v>925</v>
      </c>
      <c r="C333" t="s">
        <v>837</v>
      </c>
      <c r="D333" t="s">
        <v>926</v>
      </c>
      <c r="E333">
        <v>130.614</v>
      </c>
      <c r="F333">
        <v>131.92699999999999</v>
      </c>
    </row>
    <row r="334" spans="1:6" x14ac:dyDescent="0.25">
      <c r="A334">
        <v>500</v>
      </c>
      <c r="B334" t="s">
        <v>927</v>
      </c>
      <c r="C334" t="s">
        <v>837</v>
      </c>
      <c r="D334" t="s">
        <v>928</v>
      </c>
      <c r="E334">
        <v>128.994</v>
      </c>
      <c r="F334">
        <v>130.291</v>
      </c>
    </row>
    <row r="335" spans="1:6" x14ac:dyDescent="0.25">
      <c r="A335">
        <v>500</v>
      </c>
      <c r="B335" t="s">
        <v>929</v>
      </c>
      <c r="C335" t="s">
        <v>837</v>
      </c>
      <c r="D335" t="s">
        <v>930</v>
      </c>
      <c r="E335">
        <v>106.63</v>
      </c>
      <c r="F335">
        <v>107.70099999999999</v>
      </c>
    </row>
    <row r="336" spans="1:6" x14ac:dyDescent="0.25">
      <c r="A336">
        <v>500</v>
      </c>
      <c r="B336" t="s">
        <v>931</v>
      </c>
      <c r="C336" t="s">
        <v>837</v>
      </c>
      <c r="D336" t="s">
        <v>932</v>
      </c>
      <c r="E336">
        <v>119.547</v>
      </c>
      <c r="F336">
        <v>120.749</v>
      </c>
    </row>
    <row r="337" spans="1:6" x14ac:dyDescent="0.25">
      <c r="A337">
        <v>500</v>
      </c>
      <c r="B337" t="s">
        <v>933</v>
      </c>
      <c r="C337" t="s">
        <v>837</v>
      </c>
      <c r="D337" t="s">
        <v>934</v>
      </c>
      <c r="E337">
        <v>125.349</v>
      </c>
      <c r="F337">
        <v>126.60899999999999</v>
      </c>
    </row>
    <row r="338" spans="1:6" x14ac:dyDescent="0.25">
      <c r="A338">
        <v>500</v>
      </c>
      <c r="B338" t="s">
        <v>935</v>
      </c>
      <c r="C338" t="s">
        <v>837</v>
      </c>
      <c r="D338" t="s">
        <v>936</v>
      </c>
      <c r="E338">
        <v>115.32</v>
      </c>
      <c r="F338">
        <v>116.479</v>
      </c>
    </row>
    <row r="339" spans="1:6" x14ac:dyDescent="0.25">
      <c r="A339">
        <v>500</v>
      </c>
      <c r="B339" t="s">
        <v>937</v>
      </c>
      <c r="C339" t="s">
        <v>837</v>
      </c>
      <c r="D339" t="s">
        <v>938</v>
      </c>
      <c r="E339">
        <v>109.496</v>
      </c>
      <c r="F339">
        <v>110.59699999999999</v>
      </c>
    </row>
    <row r="340" spans="1:6" x14ac:dyDescent="0.25">
      <c r="A340">
        <v>500</v>
      </c>
      <c r="B340" t="s">
        <v>939</v>
      </c>
      <c r="D340" t="s">
        <v>940</v>
      </c>
    </row>
    <row r="341" spans="1:6" x14ac:dyDescent="0.25">
      <c r="A341">
        <v>500</v>
      </c>
      <c r="B341" t="s">
        <v>941</v>
      </c>
      <c r="D341" t="s">
        <v>940</v>
      </c>
    </row>
    <row r="342" spans="1:6" x14ac:dyDescent="0.25">
      <c r="A342">
        <v>500</v>
      </c>
      <c r="B342" t="s">
        <v>942</v>
      </c>
      <c r="D342" t="s">
        <v>940</v>
      </c>
    </row>
    <row r="343" spans="1:6" x14ac:dyDescent="0.25">
      <c r="A343">
        <v>501</v>
      </c>
      <c r="B343" t="s">
        <v>943</v>
      </c>
      <c r="C343" t="s">
        <v>837</v>
      </c>
      <c r="D343" t="s">
        <v>944</v>
      </c>
      <c r="E343">
        <v>39.915999999999997</v>
      </c>
      <c r="F343">
        <v>40.317</v>
      </c>
    </row>
    <row r="344" spans="1:6" x14ac:dyDescent="0.25">
      <c r="A344">
        <v>501</v>
      </c>
      <c r="B344" t="s">
        <v>945</v>
      </c>
      <c r="C344" t="s">
        <v>837</v>
      </c>
      <c r="D344" t="s">
        <v>946</v>
      </c>
      <c r="E344">
        <v>41.194000000000003</v>
      </c>
      <c r="F344">
        <v>41.607999999999997</v>
      </c>
    </row>
    <row r="345" spans="1:6" x14ac:dyDescent="0.25">
      <c r="A345">
        <v>501</v>
      </c>
      <c r="B345" t="s">
        <v>947</v>
      </c>
      <c r="C345" t="s">
        <v>837</v>
      </c>
      <c r="D345" t="s">
        <v>948</v>
      </c>
      <c r="E345">
        <v>39.512</v>
      </c>
      <c r="F345">
        <v>39.908999999999999</v>
      </c>
    </row>
    <row r="346" spans="1:6" x14ac:dyDescent="0.25">
      <c r="A346">
        <v>501</v>
      </c>
      <c r="B346" t="s">
        <v>949</v>
      </c>
      <c r="C346" t="s">
        <v>837</v>
      </c>
      <c r="D346" t="s">
        <v>950</v>
      </c>
      <c r="E346">
        <v>53.03</v>
      </c>
      <c r="F346">
        <v>53.563000000000002</v>
      </c>
    </row>
    <row r="347" spans="1:6" x14ac:dyDescent="0.25">
      <c r="A347">
        <v>501</v>
      </c>
      <c r="B347" t="s">
        <v>951</v>
      </c>
      <c r="C347" t="s">
        <v>837</v>
      </c>
      <c r="D347" t="s">
        <v>952</v>
      </c>
      <c r="E347">
        <v>50.496000000000002</v>
      </c>
      <c r="F347">
        <v>51.003</v>
      </c>
    </row>
    <row r="348" spans="1:6" x14ac:dyDescent="0.25">
      <c r="A348">
        <v>501</v>
      </c>
      <c r="B348" t="s">
        <v>953</v>
      </c>
      <c r="C348" t="s">
        <v>837</v>
      </c>
      <c r="D348" t="s">
        <v>954</v>
      </c>
      <c r="E348">
        <v>39.918999999999997</v>
      </c>
      <c r="F348">
        <v>40.32</v>
      </c>
    </row>
    <row r="349" spans="1:6" x14ac:dyDescent="0.25">
      <c r="A349">
        <v>501</v>
      </c>
      <c r="B349" t="s">
        <v>955</v>
      </c>
      <c r="C349" t="s">
        <v>837</v>
      </c>
      <c r="D349" t="s">
        <v>956</v>
      </c>
      <c r="E349">
        <v>40.335999999999999</v>
      </c>
      <c r="F349">
        <v>40.741</v>
      </c>
    </row>
    <row r="350" spans="1:6" x14ac:dyDescent="0.25">
      <c r="A350">
        <v>501</v>
      </c>
      <c r="B350" t="s">
        <v>957</v>
      </c>
      <c r="C350" t="s">
        <v>837</v>
      </c>
      <c r="D350" t="s">
        <v>958</v>
      </c>
      <c r="E350">
        <v>50.411999999999999</v>
      </c>
      <c r="F350">
        <v>50.917999999999999</v>
      </c>
    </row>
    <row r="351" spans="1:6" x14ac:dyDescent="0.25">
      <c r="A351">
        <v>501</v>
      </c>
      <c r="B351" t="s">
        <v>959</v>
      </c>
      <c r="C351" t="s">
        <v>837</v>
      </c>
      <c r="D351" t="s">
        <v>960</v>
      </c>
      <c r="E351">
        <v>44.762999999999998</v>
      </c>
      <c r="F351">
        <v>45.213000000000001</v>
      </c>
    </row>
    <row r="352" spans="1:6" x14ac:dyDescent="0.25">
      <c r="A352">
        <v>501</v>
      </c>
      <c r="B352" t="s">
        <v>961</v>
      </c>
      <c r="C352" t="s">
        <v>837</v>
      </c>
      <c r="D352" t="s">
        <v>962</v>
      </c>
      <c r="E352">
        <v>47.83</v>
      </c>
      <c r="F352">
        <v>48.31</v>
      </c>
    </row>
    <row r="353" spans="1:6" x14ac:dyDescent="0.25">
      <c r="A353">
        <v>501</v>
      </c>
      <c r="B353" t="s">
        <v>963</v>
      </c>
      <c r="C353" t="s">
        <v>837</v>
      </c>
      <c r="D353" t="s">
        <v>964</v>
      </c>
      <c r="E353">
        <v>39.972000000000001</v>
      </c>
      <c r="F353">
        <v>40.374000000000002</v>
      </c>
    </row>
    <row r="354" spans="1:6" x14ac:dyDescent="0.25">
      <c r="A354">
        <v>501</v>
      </c>
      <c r="B354" t="s">
        <v>965</v>
      </c>
      <c r="C354" t="s">
        <v>837</v>
      </c>
      <c r="D354" t="s">
        <v>966</v>
      </c>
      <c r="E354">
        <v>40.877000000000002</v>
      </c>
      <c r="F354">
        <v>41.287999999999997</v>
      </c>
    </row>
    <row r="355" spans="1:6" x14ac:dyDescent="0.25">
      <c r="A355">
        <v>501</v>
      </c>
      <c r="B355" t="s">
        <v>967</v>
      </c>
      <c r="C355" t="s">
        <v>837</v>
      </c>
      <c r="D355" t="s">
        <v>968</v>
      </c>
      <c r="E355">
        <v>49.45</v>
      </c>
      <c r="F355">
        <v>49.947000000000003</v>
      </c>
    </row>
    <row r="356" spans="1:6" x14ac:dyDescent="0.25">
      <c r="A356">
        <v>501</v>
      </c>
      <c r="B356" t="s">
        <v>969</v>
      </c>
      <c r="C356" t="s">
        <v>837</v>
      </c>
      <c r="D356" t="s">
        <v>970</v>
      </c>
      <c r="E356">
        <v>54.436</v>
      </c>
      <c r="F356">
        <v>54.982999999999997</v>
      </c>
    </row>
    <row r="357" spans="1:6" x14ac:dyDescent="0.25">
      <c r="A357">
        <v>501</v>
      </c>
      <c r="B357" t="s">
        <v>971</v>
      </c>
      <c r="C357" t="s">
        <v>837</v>
      </c>
      <c r="D357" t="s">
        <v>972</v>
      </c>
      <c r="E357">
        <v>42.401000000000003</v>
      </c>
      <c r="F357">
        <v>42.826999999999998</v>
      </c>
    </row>
    <row r="358" spans="1:6" x14ac:dyDescent="0.25">
      <c r="A358">
        <v>501</v>
      </c>
      <c r="B358" t="s">
        <v>973</v>
      </c>
      <c r="C358" t="s">
        <v>837</v>
      </c>
      <c r="D358" t="s">
        <v>974</v>
      </c>
      <c r="E358">
        <v>46.026000000000003</v>
      </c>
      <c r="F358">
        <v>46.488999999999997</v>
      </c>
    </row>
    <row r="359" spans="1:6" x14ac:dyDescent="0.25">
      <c r="A359">
        <v>501</v>
      </c>
      <c r="B359" t="s">
        <v>975</v>
      </c>
      <c r="C359" t="s">
        <v>837</v>
      </c>
      <c r="D359" t="s">
        <v>976</v>
      </c>
      <c r="E359">
        <v>39.816000000000003</v>
      </c>
      <c r="F359">
        <v>40.216000000000001</v>
      </c>
    </row>
    <row r="360" spans="1:6" x14ac:dyDescent="0.25">
      <c r="A360">
        <v>501</v>
      </c>
      <c r="B360" t="s">
        <v>977</v>
      </c>
      <c r="C360" t="s">
        <v>837</v>
      </c>
      <c r="D360" t="s">
        <v>978</v>
      </c>
      <c r="E360">
        <v>69.965000000000003</v>
      </c>
      <c r="F360">
        <v>70.668000000000006</v>
      </c>
    </row>
    <row r="361" spans="1:6" x14ac:dyDescent="0.25">
      <c r="A361">
        <v>501</v>
      </c>
      <c r="B361" t="s">
        <v>979</v>
      </c>
      <c r="C361" t="s">
        <v>837</v>
      </c>
      <c r="D361" t="s">
        <v>980</v>
      </c>
      <c r="E361">
        <v>46.93</v>
      </c>
      <c r="F361">
        <v>47.402000000000001</v>
      </c>
    </row>
    <row r="362" spans="1:6" x14ac:dyDescent="0.25">
      <c r="A362">
        <v>501</v>
      </c>
      <c r="B362" t="s">
        <v>981</v>
      </c>
      <c r="C362" t="s">
        <v>837</v>
      </c>
      <c r="D362" t="s">
        <v>982</v>
      </c>
      <c r="E362">
        <v>54.81</v>
      </c>
      <c r="F362">
        <v>55.36</v>
      </c>
    </row>
    <row r="363" spans="1:6" x14ac:dyDescent="0.25">
      <c r="A363">
        <v>501</v>
      </c>
      <c r="B363" t="s">
        <v>983</v>
      </c>
      <c r="C363" t="s">
        <v>837</v>
      </c>
      <c r="D363" t="s">
        <v>984</v>
      </c>
      <c r="E363">
        <v>51.865000000000002</v>
      </c>
      <c r="F363">
        <v>52.386000000000003</v>
      </c>
    </row>
    <row r="364" spans="1:6" x14ac:dyDescent="0.25">
      <c r="A364">
        <v>501</v>
      </c>
      <c r="B364" t="s">
        <v>985</v>
      </c>
      <c r="C364" t="s">
        <v>837</v>
      </c>
      <c r="D364" t="s">
        <v>986</v>
      </c>
      <c r="E364">
        <v>57.753999999999998</v>
      </c>
      <c r="F364">
        <v>58.335000000000001</v>
      </c>
    </row>
    <row r="365" spans="1:6" x14ac:dyDescent="0.25">
      <c r="A365">
        <v>501</v>
      </c>
      <c r="B365" t="s">
        <v>987</v>
      </c>
      <c r="C365" t="s">
        <v>837</v>
      </c>
      <c r="D365" t="s">
        <v>988</v>
      </c>
      <c r="E365">
        <v>62.292999999999999</v>
      </c>
      <c r="F365">
        <v>62.918999999999997</v>
      </c>
    </row>
    <row r="366" spans="1:6" x14ac:dyDescent="0.25">
      <c r="A366">
        <v>501</v>
      </c>
      <c r="B366" t="s">
        <v>989</v>
      </c>
      <c r="C366" t="s">
        <v>837</v>
      </c>
      <c r="D366" t="s">
        <v>990</v>
      </c>
      <c r="E366">
        <v>53.014000000000003</v>
      </c>
      <c r="F366">
        <v>53.546999999999997</v>
      </c>
    </row>
    <row r="367" spans="1:6" x14ac:dyDescent="0.25">
      <c r="A367">
        <v>501</v>
      </c>
      <c r="B367" t="s">
        <v>991</v>
      </c>
      <c r="C367" t="s">
        <v>837</v>
      </c>
      <c r="D367" t="s">
        <v>992</v>
      </c>
      <c r="E367">
        <v>96.394000000000005</v>
      </c>
      <c r="F367">
        <v>97.363</v>
      </c>
    </row>
    <row r="368" spans="1:6" x14ac:dyDescent="0.25">
      <c r="A368">
        <v>501</v>
      </c>
      <c r="B368" t="s">
        <v>993</v>
      </c>
      <c r="C368" t="s">
        <v>837</v>
      </c>
      <c r="D368" t="s">
        <v>994</v>
      </c>
      <c r="E368">
        <v>83.406000000000006</v>
      </c>
      <c r="F368">
        <v>84.244</v>
      </c>
    </row>
    <row r="369" spans="1:6" x14ac:dyDescent="0.25">
      <c r="A369">
        <v>501</v>
      </c>
      <c r="B369" t="s">
        <v>995</v>
      </c>
      <c r="D369" t="s">
        <v>996</v>
      </c>
    </row>
    <row r="370" spans="1:6" x14ac:dyDescent="0.25">
      <c r="A370">
        <v>501</v>
      </c>
      <c r="B370" t="s">
        <v>997</v>
      </c>
      <c r="D370" t="s">
        <v>996</v>
      </c>
    </row>
    <row r="371" spans="1:6" x14ac:dyDescent="0.25">
      <c r="A371">
        <v>502</v>
      </c>
      <c r="B371" t="s">
        <v>998</v>
      </c>
      <c r="C371" t="s">
        <v>837</v>
      </c>
      <c r="D371" t="s">
        <v>999</v>
      </c>
      <c r="E371">
        <v>58.603000000000002</v>
      </c>
      <c r="F371">
        <v>59.192</v>
      </c>
    </row>
    <row r="372" spans="1:6" x14ac:dyDescent="0.25">
      <c r="A372">
        <v>502</v>
      </c>
      <c r="B372" t="s">
        <v>1000</v>
      </c>
      <c r="C372" t="s">
        <v>837</v>
      </c>
      <c r="D372" t="s">
        <v>1001</v>
      </c>
      <c r="E372">
        <v>71.31</v>
      </c>
      <c r="F372">
        <v>72.025999999999996</v>
      </c>
    </row>
    <row r="373" spans="1:6" x14ac:dyDescent="0.25">
      <c r="A373">
        <v>502</v>
      </c>
      <c r="B373" t="s">
        <v>1002</v>
      </c>
      <c r="C373" t="s">
        <v>837</v>
      </c>
      <c r="D373" t="s">
        <v>1003</v>
      </c>
      <c r="E373">
        <v>56.956000000000003</v>
      </c>
      <c r="F373">
        <v>57.529000000000003</v>
      </c>
    </row>
    <row r="374" spans="1:6" x14ac:dyDescent="0.25">
      <c r="A374">
        <v>502</v>
      </c>
      <c r="B374" t="s">
        <v>1004</v>
      </c>
      <c r="C374" t="s">
        <v>837</v>
      </c>
      <c r="D374" t="s">
        <v>1005</v>
      </c>
      <c r="E374">
        <v>80.251999999999995</v>
      </c>
      <c r="F374">
        <v>81.058999999999997</v>
      </c>
    </row>
    <row r="375" spans="1:6" x14ac:dyDescent="0.25">
      <c r="A375">
        <v>502</v>
      </c>
      <c r="B375" t="s">
        <v>1006</v>
      </c>
      <c r="C375" t="s">
        <v>837</v>
      </c>
      <c r="D375" t="s">
        <v>1007</v>
      </c>
      <c r="E375">
        <v>75.563999999999993</v>
      </c>
      <c r="F375">
        <v>76.322999999999993</v>
      </c>
    </row>
    <row r="376" spans="1:6" x14ac:dyDescent="0.25">
      <c r="A376">
        <v>502</v>
      </c>
      <c r="B376" t="s">
        <v>1008</v>
      </c>
      <c r="C376" t="s">
        <v>837</v>
      </c>
      <c r="D376" t="s">
        <v>1009</v>
      </c>
      <c r="E376">
        <v>85.623999999999995</v>
      </c>
      <c r="F376">
        <v>86.483999999999995</v>
      </c>
    </row>
    <row r="377" spans="1:6" x14ac:dyDescent="0.25">
      <c r="A377">
        <v>502</v>
      </c>
      <c r="B377" t="s">
        <v>1010</v>
      </c>
      <c r="C377" t="s">
        <v>837</v>
      </c>
      <c r="D377" t="s">
        <v>1011</v>
      </c>
      <c r="E377">
        <v>57.404000000000003</v>
      </c>
      <c r="F377">
        <v>57.981000000000002</v>
      </c>
    </row>
    <row r="378" spans="1:6" x14ac:dyDescent="0.25">
      <c r="A378">
        <v>502</v>
      </c>
      <c r="B378" t="s">
        <v>1012</v>
      </c>
      <c r="C378" t="s">
        <v>837</v>
      </c>
      <c r="D378" t="s">
        <v>1013</v>
      </c>
      <c r="E378">
        <v>61.137999999999998</v>
      </c>
      <c r="F378">
        <v>61.753</v>
      </c>
    </row>
    <row r="379" spans="1:6" x14ac:dyDescent="0.25">
      <c r="A379">
        <v>502</v>
      </c>
      <c r="B379" t="s">
        <v>1014</v>
      </c>
      <c r="C379" t="s">
        <v>837</v>
      </c>
      <c r="D379" t="s">
        <v>1015</v>
      </c>
      <c r="E379">
        <v>73.409000000000006</v>
      </c>
      <c r="F379">
        <v>74.146000000000001</v>
      </c>
    </row>
    <row r="380" spans="1:6" x14ac:dyDescent="0.25">
      <c r="A380">
        <v>502</v>
      </c>
      <c r="B380" t="s">
        <v>1016</v>
      </c>
      <c r="C380" t="s">
        <v>837</v>
      </c>
      <c r="D380" t="s">
        <v>1017</v>
      </c>
      <c r="E380">
        <v>71.481999999999999</v>
      </c>
      <c r="F380">
        <v>72.2</v>
      </c>
    </row>
    <row r="381" spans="1:6" x14ac:dyDescent="0.25">
      <c r="A381">
        <v>502</v>
      </c>
      <c r="B381" t="s">
        <v>1018</v>
      </c>
      <c r="C381" t="s">
        <v>837</v>
      </c>
      <c r="D381" t="s">
        <v>1019</v>
      </c>
      <c r="E381">
        <v>85.533000000000001</v>
      </c>
      <c r="F381">
        <v>86.393000000000001</v>
      </c>
    </row>
    <row r="382" spans="1:6" x14ac:dyDescent="0.25">
      <c r="A382">
        <v>502</v>
      </c>
      <c r="B382" t="s">
        <v>1020</v>
      </c>
      <c r="C382" t="s">
        <v>837</v>
      </c>
      <c r="D382" t="s">
        <v>1021</v>
      </c>
      <c r="E382">
        <v>68.837999999999994</v>
      </c>
      <c r="F382">
        <v>69.53</v>
      </c>
    </row>
    <row r="383" spans="1:6" x14ac:dyDescent="0.25">
      <c r="A383">
        <v>502</v>
      </c>
      <c r="B383" t="s">
        <v>1022</v>
      </c>
      <c r="C383" t="s">
        <v>837</v>
      </c>
      <c r="D383" t="s">
        <v>1023</v>
      </c>
      <c r="E383">
        <v>55.859000000000002</v>
      </c>
      <c r="F383">
        <v>56.420999999999999</v>
      </c>
    </row>
    <row r="384" spans="1:6" x14ac:dyDescent="0.25">
      <c r="A384">
        <v>502</v>
      </c>
      <c r="B384" t="s">
        <v>1024</v>
      </c>
      <c r="C384" t="s">
        <v>837</v>
      </c>
      <c r="D384" t="s">
        <v>1025</v>
      </c>
      <c r="E384">
        <v>87.2</v>
      </c>
      <c r="F384">
        <v>88.076999999999998</v>
      </c>
    </row>
    <row r="385" spans="1:6" x14ac:dyDescent="0.25">
      <c r="A385">
        <v>502</v>
      </c>
      <c r="B385" t="s">
        <v>1026</v>
      </c>
      <c r="C385" t="s">
        <v>837</v>
      </c>
      <c r="D385" t="s">
        <v>1027</v>
      </c>
      <c r="E385">
        <v>52.475999999999999</v>
      </c>
      <c r="F385">
        <v>53.003</v>
      </c>
    </row>
    <row r="386" spans="1:6" x14ac:dyDescent="0.25">
      <c r="A386">
        <v>502</v>
      </c>
      <c r="B386" t="s">
        <v>1028</v>
      </c>
      <c r="C386" t="s">
        <v>837</v>
      </c>
      <c r="D386" t="s">
        <v>1029</v>
      </c>
      <c r="E386">
        <v>78.326999999999998</v>
      </c>
      <c r="F386">
        <v>79.114999999999995</v>
      </c>
    </row>
    <row r="387" spans="1:6" x14ac:dyDescent="0.25">
      <c r="A387">
        <v>502</v>
      </c>
      <c r="B387" t="s">
        <v>1030</v>
      </c>
      <c r="C387" t="s">
        <v>837</v>
      </c>
      <c r="D387" t="s">
        <v>1031</v>
      </c>
      <c r="E387">
        <v>75.703999999999994</v>
      </c>
      <c r="F387">
        <v>76.465000000000003</v>
      </c>
    </row>
    <row r="388" spans="1:6" x14ac:dyDescent="0.25">
      <c r="A388">
        <v>502</v>
      </c>
      <c r="B388" t="s">
        <v>1032</v>
      </c>
      <c r="C388" t="s">
        <v>837</v>
      </c>
      <c r="D388" t="s">
        <v>1033</v>
      </c>
      <c r="E388">
        <v>80.78</v>
      </c>
      <c r="F388">
        <v>81.591999999999999</v>
      </c>
    </row>
    <row r="389" spans="1:6" x14ac:dyDescent="0.25">
      <c r="A389">
        <v>502</v>
      </c>
      <c r="B389" t="s">
        <v>1034</v>
      </c>
      <c r="C389" t="s">
        <v>837</v>
      </c>
      <c r="D389" t="s">
        <v>1035</v>
      </c>
      <c r="E389">
        <v>75.930999999999997</v>
      </c>
      <c r="F389">
        <v>76.694000000000003</v>
      </c>
    </row>
    <row r="390" spans="1:6" x14ac:dyDescent="0.25">
      <c r="A390">
        <v>502</v>
      </c>
      <c r="B390" t="s">
        <v>1036</v>
      </c>
      <c r="C390" t="s">
        <v>837</v>
      </c>
      <c r="D390" t="s">
        <v>1037</v>
      </c>
      <c r="E390">
        <v>79.753</v>
      </c>
      <c r="F390">
        <v>80.554000000000002</v>
      </c>
    </row>
    <row r="391" spans="1:6" x14ac:dyDescent="0.25">
      <c r="A391">
        <v>502</v>
      </c>
      <c r="B391" t="s">
        <v>1038</v>
      </c>
      <c r="C391" t="s">
        <v>837</v>
      </c>
      <c r="D391" t="s">
        <v>1039</v>
      </c>
      <c r="E391">
        <v>49.771999999999998</v>
      </c>
      <c r="F391">
        <v>50.271999999999998</v>
      </c>
    </row>
    <row r="392" spans="1:6" x14ac:dyDescent="0.25">
      <c r="A392">
        <v>502</v>
      </c>
      <c r="B392" t="s">
        <v>1040</v>
      </c>
      <c r="C392" t="s">
        <v>837</v>
      </c>
      <c r="D392" t="s">
        <v>1041</v>
      </c>
      <c r="E392">
        <v>50.234999999999999</v>
      </c>
      <c r="F392">
        <v>50.74</v>
      </c>
    </row>
    <row r="393" spans="1:6" x14ac:dyDescent="0.25">
      <c r="A393">
        <v>502</v>
      </c>
      <c r="B393" t="s">
        <v>1042</v>
      </c>
      <c r="C393" t="s">
        <v>837</v>
      </c>
      <c r="D393" t="s">
        <v>1043</v>
      </c>
      <c r="E393">
        <v>66.328000000000003</v>
      </c>
      <c r="F393">
        <v>66.995000000000005</v>
      </c>
    </row>
    <row r="394" spans="1:6" x14ac:dyDescent="0.25">
      <c r="A394">
        <v>502</v>
      </c>
      <c r="B394" t="s">
        <v>1044</v>
      </c>
      <c r="C394" t="s">
        <v>837</v>
      </c>
      <c r="D394" t="s">
        <v>1045</v>
      </c>
      <c r="E394">
        <v>79.376000000000005</v>
      </c>
      <c r="F394">
        <v>80.174000000000007</v>
      </c>
    </row>
    <row r="395" spans="1:6" x14ac:dyDescent="0.25">
      <c r="A395">
        <v>502</v>
      </c>
      <c r="B395" t="s">
        <v>1046</v>
      </c>
      <c r="C395" t="s">
        <v>837</v>
      </c>
      <c r="D395" t="s">
        <v>1047</v>
      </c>
      <c r="E395">
        <v>78.206999999999994</v>
      </c>
      <c r="F395">
        <v>78.992999999999995</v>
      </c>
    </row>
    <row r="396" spans="1:6" x14ac:dyDescent="0.25">
      <c r="A396">
        <v>502</v>
      </c>
      <c r="B396" t="s">
        <v>1048</v>
      </c>
      <c r="C396" t="s">
        <v>837</v>
      </c>
      <c r="D396" t="s">
        <v>1049</v>
      </c>
      <c r="E396">
        <v>51.712000000000003</v>
      </c>
      <c r="F396">
        <v>52.231000000000002</v>
      </c>
    </row>
    <row r="397" spans="1:6" x14ac:dyDescent="0.25">
      <c r="A397">
        <v>502</v>
      </c>
      <c r="B397" t="s">
        <v>1050</v>
      </c>
      <c r="D397" t="s">
        <v>1051</v>
      </c>
    </row>
    <row r="398" spans="1:6" x14ac:dyDescent="0.25">
      <c r="A398">
        <v>502</v>
      </c>
      <c r="B398" t="s">
        <v>1052</v>
      </c>
      <c r="D398" t="s">
        <v>1051</v>
      </c>
    </row>
    <row r="399" spans="1:6" x14ac:dyDescent="0.25">
      <c r="A399">
        <v>503</v>
      </c>
      <c r="B399" t="s">
        <v>1053</v>
      </c>
      <c r="C399" t="s">
        <v>837</v>
      </c>
      <c r="D399" t="s">
        <v>1054</v>
      </c>
      <c r="E399">
        <v>30.295000000000002</v>
      </c>
      <c r="F399">
        <v>30.599</v>
      </c>
    </row>
    <row r="400" spans="1:6" x14ac:dyDescent="0.25">
      <c r="A400">
        <v>503</v>
      </c>
      <c r="B400" t="s">
        <v>1055</v>
      </c>
      <c r="C400" t="s">
        <v>837</v>
      </c>
      <c r="D400" t="s">
        <v>1056</v>
      </c>
      <c r="E400">
        <v>66.814999999999998</v>
      </c>
      <c r="F400">
        <v>67.486000000000004</v>
      </c>
    </row>
    <row r="401" spans="1:6" x14ac:dyDescent="0.25">
      <c r="A401">
        <v>503</v>
      </c>
      <c r="B401" t="s">
        <v>1057</v>
      </c>
      <c r="C401" t="s">
        <v>837</v>
      </c>
      <c r="D401" t="s">
        <v>1058</v>
      </c>
      <c r="E401">
        <v>39.838999999999999</v>
      </c>
      <c r="F401">
        <v>40.238999999999997</v>
      </c>
    </row>
    <row r="402" spans="1:6" x14ac:dyDescent="0.25">
      <c r="A402">
        <v>503</v>
      </c>
      <c r="B402" t="s">
        <v>1059</v>
      </c>
      <c r="C402" t="s">
        <v>837</v>
      </c>
      <c r="D402" t="s">
        <v>1060</v>
      </c>
      <c r="E402">
        <v>38.463000000000001</v>
      </c>
      <c r="F402">
        <v>38.85</v>
      </c>
    </row>
    <row r="403" spans="1:6" x14ac:dyDescent="0.25">
      <c r="A403">
        <v>503</v>
      </c>
      <c r="B403" t="s">
        <v>1061</v>
      </c>
      <c r="C403" t="s">
        <v>837</v>
      </c>
      <c r="D403" t="s">
        <v>1062</v>
      </c>
      <c r="E403">
        <v>51.481999999999999</v>
      </c>
      <c r="F403">
        <v>52</v>
      </c>
    </row>
    <row r="404" spans="1:6" x14ac:dyDescent="0.25">
      <c r="A404">
        <v>503</v>
      </c>
      <c r="B404" t="s">
        <v>1063</v>
      </c>
      <c r="C404" t="s">
        <v>837</v>
      </c>
      <c r="D404" t="s">
        <v>1064</v>
      </c>
      <c r="E404">
        <v>64.394000000000005</v>
      </c>
      <c r="F404">
        <v>65.040999999999997</v>
      </c>
    </row>
    <row r="405" spans="1:6" x14ac:dyDescent="0.25">
      <c r="A405">
        <v>503</v>
      </c>
      <c r="B405" t="s">
        <v>1065</v>
      </c>
      <c r="C405" t="s">
        <v>837</v>
      </c>
      <c r="D405" t="s">
        <v>1066</v>
      </c>
      <c r="E405">
        <v>60.036000000000001</v>
      </c>
      <c r="F405">
        <v>60.639000000000003</v>
      </c>
    </row>
    <row r="406" spans="1:6" x14ac:dyDescent="0.25">
      <c r="A406">
        <v>503</v>
      </c>
      <c r="B406" t="s">
        <v>1067</v>
      </c>
      <c r="C406" t="s">
        <v>837</v>
      </c>
      <c r="D406" t="s">
        <v>1068</v>
      </c>
      <c r="E406">
        <v>35.204999999999998</v>
      </c>
      <c r="F406">
        <v>35.558999999999997</v>
      </c>
    </row>
    <row r="407" spans="1:6" x14ac:dyDescent="0.25">
      <c r="A407">
        <v>503</v>
      </c>
      <c r="B407" t="s">
        <v>1069</v>
      </c>
      <c r="C407" t="s">
        <v>837</v>
      </c>
      <c r="D407" t="s">
        <v>1070</v>
      </c>
      <c r="E407">
        <v>45.683999999999997</v>
      </c>
      <c r="F407">
        <v>46.143000000000001</v>
      </c>
    </row>
    <row r="408" spans="1:6" x14ac:dyDescent="0.25">
      <c r="A408">
        <v>503</v>
      </c>
      <c r="B408" t="s">
        <v>1071</v>
      </c>
      <c r="C408" t="s">
        <v>837</v>
      </c>
      <c r="D408" t="s">
        <v>1072</v>
      </c>
      <c r="E408">
        <v>57.805999999999997</v>
      </c>
      <c r="F408">
        <v>58.387</v>
      </c>
    </row>
    <row r="409" spans="1:6" x14ac:dyDescent="0.25">
      <c r="A409">
        <v>503</v>
      </c>
      <c r="B409" t="s">
        <v>1073</v>
      </c>
      <c r="C409" t="s">
        <v>837</v>
      </c>
      <c r="D409" t="s">
        <v>1074</v>
      </c>
      <c r="E409">
        <v>70.92</v>
      </c>
      <c r="F409">
        <v>71.632999999999996</v>
      </c>
    </row>
    <row r="410" spans="1:6" x14ac:dyDescent="0.25">
      <c r="A410">
        <v>503</v>
      </c>
      <c r="B410" t="s">
        <v>1075</v>
      </c>
      <c r="C410" t="s">
        <v>837</v>
      </c>
      <c r="D410" t="s">
        <v>1076</v>
      </c>
      <c r="E410">
        <v>70.552999999999997</v>
      </c>
      <c r="F410">
        <v>71.262</v>
      </c>
    </row>
    <row r="411" spans="1:6" x14ac:dyDescent="0.25">
      <c r="A411">
        <v>503</v>
      </c>
      <c r="B411" t="s">
        <v>1077</v>
      </c>
      <c r="C411" t="s">
        <v>837</v>
      </c>
      <c r="D411" t="s">
        <v>1078</v>
      </c>
      <c r="E411">
        <v>61.567</v>
      </c>
      <c r="F411">
        <v>62.185000000000002</v>
      </c>
    </row>
    <row r="412" spans="1:6" x14ac:dyDescent="0.25">
      <c r="A412">
        <v>503</v>
      </c>
      <c r="B412" t="s">
        <v>1079</v>
      </c>
      <c r="C412" t="s">
        <v>837</v>
      </c>
      <c r="D412" t="s">
        <v>1080</v>
      </c>
      <c r="E412">
        <v>51.488</v>
      </c>
      <c r="F412">
        <v>52.005000000000003</v>
      </c>
    </row>
    <row r="413" spans="1:6" x14ac:dyDescent="0.25">
      <c r="A413">
        <v>503</v>
      </c>
      <c r="B413" t="s">
        <v>1081</v>
      </c>
      <c r="C413" t="s">
        <v>837</v>
      </c>
      <c r="D413" t="s">
        <v>1082</v>
      </c>
      <c r="E413">
        <v>71.861000000000004</v>
      </c>
      <c r="F413">
        <v>72.584000000000003</v>
      </c>
    </row>
    <row r="414" spans="1:6" x14ac:dyDescent="0.25">
      <c r="A414">
        <v>503</v>
      </c>
      <c r="B414" t="s">
        <v>1083</v>
      </c>
      <c r="C414" t="s">
        <v>837</v>
      </c>
      <c r="D414" t="s">
        <v>1084</v>
      </c>
      <c r="E414">
        <v>69.497</v>
      </c>
      <c r="F414">
        <v>70.195999999999998</v>
      </c>
    </row>
    <row r="415" spans="1:6" x14ac:dyDescent="0.25">
      <c r="A415">
        <v>503</v>
      </c>
      <c r="B415" t="s">
        <v>1085</v>
      </c>
      <c r="C415" t="s">
        <v>837</v>
      </c>
      <c r="D415" t="s">
        <v>1086</v>
      </c>
      <c r="E415">
        <v>75.683000000000007</v>
      </c>
      <c r="F415">
        <v>76.444000000000003</v>
      </c>
    </row>
    <row r="416" spans="1:6" x14ac:dyDescent="0.25">
      <c r="A416">
        <v>503</v>
      </c>
      <c r="B416" t="s">
        <v>1087</v>
      </c>
      <c r="C416" t="s">
        <v>837</v>
      </c>
      <c r="D416" t="s">
        <v>1088</v>
      </c>
      <c r="E416">
        <v>49.162999999999997</v>
      </c>
      <c r="F416">
        <v>49.656999999999996</v>
      </c>
    </row>
    <row r="417" spans="1:6" x14ac:dyDescent="0.25">
      <c r="A417">
        <v>503</v>
      </c>
      <c r="B417" t="s">
        <v>1089</v>
      </c>
      <c r="D417" t="s">
        <v>1090</v>
      </c>
    </row>
    <row r="418" spans="1:6" x14ac:dyDescent="0.25">
      <c r="A418">
        <v>503</v>
      </c>
      <c r="B418" t="s">
        <v>1091</v>
      </c>
      <c r="D418" t="s">
        <v>1090</v>
      </c>
    </row>
    <row r="419" spans="1:6" x14ac:dyDescent="0.25">
      <c r="A419">
        <v>504</v>
      </c>
      <c r="B419" t="s">
        <v>1092</v>
      </c>
      <c r="C419" t="s">
        <v>837</v>
      </c>
      <c r="D419" t="s">
        <v>1093</v>
      </c>
      <c r="E419">
        <v>72.763999999999996</v>
      </c>
      <c r="F419">
        <v>73.495000000000005</v>
      </c>
    </row>
    <row r="420" spans="1:6" x14ac:dyDescent="0.25">
      <c r="A420">
        <v>504</v>
      </c>
      <c r="B420" t="s">
        <v>1094</v>
      </c>
      <c r="C420" t="s">
        <v>837</v>
      </c>
      <c r="D420" t="s">
        <v>1095</v>
      </c>
      <c r="E420">
        <v>63.747</v>
      </c>
      <c r="F420">
        <v>64.388000000000005</v>
      </c>
    </row>
    <row r="421" spans="1:6" x14ac:dyDescent="0.25">
      <c r="A421">
        <v>504</v>
      </c>
      <c r="B421" t="s">
        <v>1096</v>
      </c>
      <c r="C421" t="s">
        <v>837</v>
      </c>
      <c r="D421" t="s">
        <v>1097</v>
      </c>
      <c r="E421">
        <v>79.709000000000003</v>
      </c>
      <c r="F421">
        <v>80.510000000000005</v>
      </c>
    </row>
    <row r="422" spans="1:6" x14ac:dyDescent="0.25">
      <c r="A422">
        <v>504</v>
      </c>
      <c r="B422" t="s">
        <v>1098</v>
      </c>
      <c r="C422" t="s">
        <v>837</v>
      </c>
      <c r="D422" t="s">
        <v>1099</v>
      </c>
      <c r="E422">
        <v>88.92</v>
      </c>
      <c r="F422">
        <v>89.813000000000002</v>
      </c>
    </row>
    <row r="423" spans="1:6" x14ac:dyDescent="0.25">
      <c r="A423">
        <v>504</v>
      </c>
      <c r="B423" t="s">
        <v>1100</v>
      </c>
      <c r="C423" t="s">
        <v>837</v>
      </c>
      <c r="D423" t="s">
        <v>1101</v>
      </c>
      <c r="E423">
        <v>81.887</v>
      </c>
      <c r="F423">
        <v>82.71</v>
      </c>
    </row>
    <row r="424" spans="1:6" x14ac:dyDescent="0.25">
      <c r="A424">
        <v>504</v>
      </c>
      <c r="B424" t="s">
        <v>1102</v>
      </c>
      <c r="C424" t="s">
        <v>837</v>
      </c>
      <c r="D424" t="s">
        <v>1103</v>
      </c>
      <c r="E424">
        <v>83.231999999999999</v>
      </c>
      <c r="F424">
        <v>84.067999999999998</v>
      </c>
    </row>
    <row r="425" spans="1:6" x14ac:dyDescent="0.25">
      <c r="A425">
        <v>504</v>
      </c>
      <c r="B425" t="s">
        <v>1104</v>
      </c>
      <c r="C425" t="s">
        <v>837</v>
      </c>
      <c r="D425" t="s">
        <v>1105</v>
      </c>
      <c r="E425">
        <v>87.159000000000006</v>
      </c>
      <c r="F425">
        <v>88.034999999999997</v>
      </c>
    </row>
    <row r="426" spans="1:6" x14ac:dyDescent="0.25">
      <c r="A426">
        <v>504</v>
      </c>
      <c r="B426" t="s">
        <v>1106</v>
      </c>
      <c r="C426" t="s">
        <v>837</v>
      </c>
      <c r="D426" t="s">
        <v>1107</v>
      </c>
      <c r="E426">
        <v>82.436999999999998</v>
      </c>
      <c r="F426">
        <v>83.266000000000005</v>
      </c>
    </row>
    <row r="427" spans="1:6" x14ac:dyDescent="0.25">
      <c r="A427">
        <v>504</v>
      </c>
      <c r="B427" t="s">
        <v>1108</v>
      </c>
      <c r="C427" t="s">
        <v>837</v>
      </c>
      <c r="D427" t="s">
        <v>1109</v>
      </c>
      <c r="E427">
        <v>76.569999999999993</v>
      </c>
      <c r="F427">
        <v>77.34</v>
      </c>
    </row>
    <row r="428" spans="1:6" x14ac:dyDescent="0.25">
      <c r="A428">
        <v>504</v>
      </c>
      <c r="B428" t="s">
        <v>1110</v>
      </c>
      <c r="C428" t="s">
        <v>837</v>
      </c>
      <c r="D428" t="s">
        <v>1111</v>
      </c>
      <c r="E428">
        <v>70.688000000000002</v>
      </c>
      <c r="F428">
        <v>71.399000000000001</v>
      </c>
    </row>
    <row r="429" spans="1:6" x14ac:dyDescent="0.25">
      <c r="A429">
        <v>504</v>
      </c>
      <c r="B429" t="s">
        <v>1112</v>
      </c>
      <c r="C429" t="s">
        <v>837</v>
      </c>
      <c r="D429" t="s">
        <v>1113</v>
      </c>
      <c r="E429">
        <v>76.093999999999994</v>
      </c>
      <c r="F429">
        <v>76.858999999999995</v>
      </c>
    </row>
    <row r="430" spans="1:6" x14ac:dyDescent="0.25">
      <c r="A430">
        <v>504</v>
      </c>
      <c r="B430" t="s">
        <v>1114</v>
      </c>
      <c r="C430" t="s">
        <v>837</v>
      </c>
      <c r="D430" t="s">
        <v>1115</v>
      </c>
      <c r="E430">
        <v>74.25</v>
      </c>
      <c r="F430">
        <v>74.995999999999995</v>
      </c>
    </row>
    <row r="431" spans="1:6" x14ac:dyDescent="0.25">
      <c r="A431">
        <v>504</v>
      </c>
      <c r="B431" t="s">
        <v>1116</v>
      </c>
      <c r="C431" t="s">
        <v>837</v>
      </c>
      <c r="D431" t="s">
        <v>1117</v>
      </c>
      <c r="E431">
        <v>67.929000000000002</v>
      </c>
      <c r="F431">
        <v>68.611000000000004</v>
      </c>
    </row>
    <row r="432" spans="1:6" x14ac:dyDescent="0.25">
      <c r="A432">
        <v>504</v>
      </c>
      <c r="B432" t="s">
        <v>1118</v>
      </c>
      <c r="C432" t="s">
        <v>837</v>
      </c>
      <c r="D432" t="s">
        <v>1119</v>
      </c>
      <c r="E432">
        <v>71.247</v>
      </c>
      <c r="F432">
        <v>71.962999999999994</v>
      </c>
    </row>
    <row r="433" spans="1:6" x14ac:dyDescent="0.25">
      <c r="A433">
        <v>504</v>
      </c>
      <c r="B433" t="s">
        <v>1120</v>
      </c>
      <c r="C433" t="s">
        <v>837</v>
      </c>
      <c r="D433" t="s">
        <v>1121</v>
      </c>
      <c r="E433">
        <v>72.600999999999999</v>
      </c>
      <c r="F433">
        <v>73.331000000000003</v>
      </c>
    </row>
    <row r="434" spans="1:6" x14ac:dyDescent="0.25">
      <c r="A434">
        <v>504</v>
      </c>
      <c r="B434" t="s">
        <v>1122</v>
      </c>
      <c r="C434" t="s">
        <v>837</v>
      </c>
      <c r="D434" t="s">
        <v>1123</v>
      </c>
      <c r="E434">
        <v>70.700999999999993</v>
      </c>
      <c r="F434">
        <v>71.412000000000006</v>
      </c>
    </row>
    <row r="435" spans="1:6" x14ac:dyDescent="0.25">
      <c r="A435">
        <v>504</v>
      </c>
      <c r="B435" t="s">
        <v>1124</v>
      </c>
      <c r="C435" t="s">
        <v>837</v>
      </c>
      <c r="D435" t="s">
        <v>1125</v>
      </c>
      <c r="E435">
        <v>81.064999999999998</v>
      </c>
      <c r="F435">
        <v>81.879000000000005</v>
      </c>
    </row>
    <row r="436" spans="1:6" x14ac:dyDescent="0.25">
      <c r="A436">
        <v>504</v>
      </c>
      <c r="B436" t="s">
        <v>1126</v>
      </c>
      <c r="C436" t="s">
        <v>837</v>
      </c>
      <c r="D436" t="s">
        <v>1127</v>
      </c>
      <c r="E436">
        <v>68.546000000000006</v>
      </c>
      <c r="F436">
        <v>69.234999999999999</v>
      </c>
    </row>
    <row r="437" spans="1:6" x14ac:dyDescent="0.25">
      <c r="A437">
        <v>504</v>
      </c>
      <c r="B437" t="s">
        <v>1128</v>
      </c>
      <c r="C437" t="s">
        <v>837</v>
      </c>
      <c r="D437" t="s">
        <v>1129</v>
      </c>
      <c r="E437">
        <v>76.176000000000002</v>
      </c>
      <c r="F437">
        <v>76.941000000000003</v>
      </c>
    </row>
    <row r="438" spans="1:6" x14ac:dyDescent="0.25">
      <c r="A438">
        <v>504</v>
      </c>
      <c r="B438" t="s">
        <v>1130</v>
      </c>
      <c r="C438" t="s">
        <v>837</v>
      </c>
      <c r="D438" t="s">
        <v>1131</v>
      </c>
      <c r="E438">
        <v>60.978999999999999</v>
      </c>
      <c r="F438">
        <v>61.591999999999999</v>
      </c>
    </row>
    <row r="439" spans="1:6" x14ac:dyDescent="0.25">
      <c r="A439">
        <v>504</v>
      </c>
      <c r="B439" t="s">
        <v>1132</v>
      </c>
      <c r="C439" t="s">
        <v>837</v>
      </c>
      <c r="D439" t="s">
        <v>1133</v>
      </c>
      <c r="E439">
        <v>63.506</v>
      </c>
      <c r="F439">
        <v>64.144000000000005</v>
      </c>
    </row>
    <row r="440" spans="1:6" x14ac:dyDescent="0.25">
      <c r="A440">
        <v>504</v>
      </c>
      <c r="B440" t="s">
        <v>1134</v>
      </c>
      <c r="C440" t="s">
        <v>837</v>
      </c>
      <c r="D440" t="s">
        <v>1135</v>
      </c>
      <c r="E440">
        <v>68.08</v>
      </c>
      <c r="F440">
        <v>68.763999999999996</v>
      </c>
    </row>
    <row r="441" spans="1:6" x14ac:dyDescent="0.25">
      <c r="A441">
        <v>504</v>
      </c>
      <c r="B441" t="s">
        <v>1136</v>
      </c>
      <c r="C441" t="s">
        <v>837</v>
      </c>
      <c r="D441" t="s">
        <v>1137</v>
      </c>
      <c r="E441">
        <v>79.445999999999998</v>
      </c>
      <c r="F441">
        <v>80.245000000000005</v>
      </c>
    </row>
    <row r="442" spans="1:6" x14ac:dyDescent="0.25">
      <c r="A442">
        <v>504</v>
      </c>
      <c r="B442" t="s">
        <v>1138</v>
      </c>
      <c r="C442" t="s">
        <v>837</v>
      </c>
      <c r="D442" t="s">
        <v>1139</v>
      </c>
      <c r="E442">
        <v>66.805999999999997</v>
      </c>
      <c r="F442">
        <v>67.477999999999994</v>
      </c>
    </row>
    <row r="443" spans="1:6" x14ac:dyDescent="0.25">
      <c r="A443">
        <v>504</v>
      </c>
      <c r="B443" t="s">
        <v>1140</v>
      </c>
      <c r="C443" t="s">
        <v>837</v>
      </c>
      <c r="D443" t="s">
        <v>1141</v>
      </c>
      <c r="E443">
        <v>73.293999999999997</v>
      </c>
      <c r="F443">
        <v>74.031000000000006</v>
      </c>
    </row>
    <row r="444" spans="1:6" x14ac:dyDescent="0.25">
      <c r="A444">
        <v>504</v>
      </c>
      <c r="B444" t="s">
        <v>1142</v>
      </c>
      <c r="C444" t="s">
        <v>837</v>
      </c>
      <c r="D444" t="s">
        <v>1143</v>
      </c>
      <c r="E444">
        <v>72.787999999999997</v>
      </c>
      <c r="F444">
        <v>73.519000000000005</v>
      </c>
    </row>
    <row r="445" spans="1:6" x14ac:dyDescent="0.25">
      <c r="A445">
        <v>504</v>
      </c>
      <c r="B445" t="s">
        <v>1144</v>
      </c>
      <c r="C445" t="s">
        <v>837</v>
      </c>
      <c r="D445" t="s">
        <v>1145</v>
      </c>
      <c r="E445">
        <v>70.751000000000005</v>
      </c>
      <c r="F445">
        <v>71.462000000000003</v>
      </c>
    </row>
    <row r="446" spans="1:6" x14ac:dyDescent="0.25">
      <c r="A446">
        <v>504</v>
      </c>
      <c r="B446" t="s">
        <v>1146</v>
      </c>
      <c r="C446" t="s">
        <v>837</v>
      </c>
      <c r="D446" t="s">
        <v>1147</v>
      </c>
      <c r="E446">
        <v>63.179000000000002</v>
      </c>
      <c r="F446">
        <v>63.814</v>
      </c>
    </row>
    <row r="447" spans="1:6" x14ac:dyDescent="0.25">
      <c r="A447">
        <v>504</v>
      </c>
      <c r="B447" t="s">
        <v>1148</v>
      </c>
      <c r="C447" t="s">
        <v>837</v>
      </c>
      <c r="D447" t="s">
        <v>1149</v>
      </c>
      <c r="E447">
        <v>74.837000000000003</v>
      </c>
      <c r="F447">
        <v>75.588999999999999</v>
      </c>
    </row>
    <row r="448" spans="1:6" x14ac:dyDescent="0.25">
      <c r="A448">
        <v>504</v>
      </c>
      <c r="B448" t="s">
        <v>1150</v>
      </c>
      <c r="C448" t="s">
        <v>837</v>
      </c>
      <c r="D448" t="s">
        <v>1151</v>
      </c>
      <c r="E448">
        <v>72.963999999999999</v>
      </c>
      <c r="F448">
        <v>73.697999999999993</v>
      </c>
    </row>
    <row r="449" spans="1:6" x14ac:dyDescent="0.25">
      <c r="A449">
        <v>504</v>
      </c>
      <c r="B449" t="s">
        <v>1152</v>
      </c>
      <c r="C449" t="s">
        <v>837</v>
      </c>
      <c r="D449" t="s">
        <v>1153</v>
      </c>
      <c r="E449">
        <v>66.048000000000002</v>
      </c>
      <c r="F449">
        <v>66.712000000000003</v>
      </c>
    </row>
    <row r="450" spans="1:6" x14ac:dyDescent="0.25">
      <c r="A450">
        <v>504</v>
      </c>
      <c r="B450" t="s">
        <v>1154</v>
      </c>
      <c r="C450" t="s">
        <v>837</v>
      </c>
      <c r="D450" t="s">
        <v>1155</v>
      </c>
      <c r="E450">
        <v>85.643000000000001</v>
      </c>
      <c r="F450">
        <v>86.504000000000005</v>
      </c>
    </row>
    <row r="451" spans="1:6" x14ac:dyDescent="0.25">
      <c r="A451">
        <v>504</v>
      </c>
      <c r="B451" t="s">
        <v>1156</v>
      </c>
      <c r="C451" t="s">
        <v>837</v>
      </c>
      <c r="D451" t="s">
        <v>1157</v>
      </c>
      <c r="E451">
        <v>89.515000000000001</v>
      </c>
      <c r="F451">
        <v>90.415000000000006</v>
      </c>
    </row>
    <row r="452" spans="1:6" x14ac:dyDescent="0.25">
      <c r="A452">
        <v>504</v>
      </c>
      <c r="B452" t="s">
        <v>1158</v>
      </c>
      <c r="C452" t="s">
        <v>837</v>
      </c>
      <c r="D452" t="s">
        <v>1159</v>
      </c>
      <c r="E452">
        <v>79.441999999999993</v>
      </c>
      <c r="F452">
        <v>80.239999999999995</v>
      </c>
    </row>
    <row r="453" spans="1:6" x14ac:dyDescent="0.25">
      <c r="A453">
        <v>504</v>
      </c>
      <c r="B453" t="s">
        <v>1160</v>
      </c>
      <c r="C453" t="s">
        <v>837</v>
      </c>
      <c r="D453" t="s">
        <v>1161</v>
      </c>
      <c r="E453">
        <v>100.791</v>
      </c>
      <c r="F453">
        <v>101.804</v>
      </c>
    </row>
    <row r="454" spans="1:6" x14ac:dyDescent="0.25">
      <c r="A454">
        <v>504</v>
      </c>
      <c r="B454" t="s">
        <v>1162</v>
      </c>
      <c r="C454" t="s">
        <v>837</v>
      </c>
      <c r="D454" t="s">
        <v>1163</v>
      </c>
      <c r="E454">
        <v>100.226</v>
      </c>
      <c r="F454">
        <v>101.233</v>
      </c>
    </row>
    <row r="455" spans="1:6" x14ac:dyDescent="0.25">
      <c r="A455">
        <v>504</v>
      </c>
      <c r="B455" t="s">
        <v>1164</v>
      </c>
      <c r="C455" t="s">
        <v>837</v>
      </c>
      <c r="D455" t="s">
        <v>1165</v>
      </c>
      <c r="E455">
        <v>71.141999999999996</v>
      </c>
      <c r="F455">
        <v>71.856999999999999</v>
      </c>
    </row>
    <row r="456" spans="1:6" x14ac:dyDescent="0.25">
      <c r="A456">
        <v>504</v>
      </c>
      <c r="B456" t="s">
        <v>1166</v>
      </c>
      <c r="C456" t="s">
        <v>837</v>
      </c>
      <c r="D456" t="s">
        <v>1167</v>
      </c>
      <c r="E456">
        <v>98.186999999999998</v>
      </c>
      <c r="F456">
        <v>99.174000000000007</v>
      </c>
    </row>
    <row r="457" spans="1:6" x14ac:dyDescent="0.25">
      <c r="A457">
        <v>504</v>
      </c>
      <c r="B457" t="s">
        <v>1168</v>
      </c>
      <c r="C457" t="s">
        <v>837</v>
      </c>
      <c r="D457" t="s">
        <v>1169</v>
      </c>
      <c r="E457">
        <v>92.367999999999995</v>
      </c>
      <c r="F457">
        <v>93.296000000000006</v>
      </c>
    </row>
    <row r="458" spans="1:6" x14ac:dyDescent="0.25">
      <c r="A458">
        <v>504</v>
      </c>
      <c r="B458" t="s">
        <v>1170</v>
      </c>
      <c r="C458" t="s">
        <v>837</v>
      </c>
      <c r="D458" t="s">
        <v>1171</v>
      </c>
      <c r="E458">
        <v>75.691999999999993</v>
      </c>
      <c r="F458">
        <v>76.453000000000003</v>
      </c>
    </row>
    <row r="459" spans="1:6" x14ac:dyDescent="0.25">
      <c r="A459">
        <v>504</v>
      </c>
      <c r="B459" t="s">
        <v>1172</v>
      </c>
      <c r="C459" t="s">
        <v>837</v>
      </c>
      <c r="D459" t="s">
        <v>1173</v>
      </c>
      <c r="E459">
        <v>47.924999999999997</v>
      </c>
      <c r="F459">
        <v>48.405999999999999</v>
      </c>
    </row>
    <row r="460" spans="1:6" x14ac:dyDescent="0.25">
      <c r="A460">
        <v>504</v>
      </c>
      <c r="B460" t="s">
        <v>1174</v>
      </c>
      <c r="C460" t="s">
        <v>837</v>
      </c>
      <c r="D460" t="s">
        <v>1175</v>
      </c>
      <c r="E460">
        <v>83.171000000000006</v>
      </c>
      <c r="F460">
        <v>84.007000000000005</v>
      </c>
    </row>
    <row r="461" spans="1:6" x14ac:dyDescent="0.25">
      <c r="A461">
        <v>504</v>
      </c>
      <c r="B461" t="s">
        <v>1176</v>
      </c>
      <c r="C461" t="s">
        <v>837</v>
      </c>
      <c r="D461" t="s">
        <v>1177</v>
      </c>
      <c r="E461">
        <v>87.48</v>
      </c>
      <c r="F461">
        <v>88.358999999999995</v>
      </c>
    </row>
    <row r="462" spans="1:6" x14ac:dyDescent="0.25">
      <c r="A462">
        <v>504</v>
      </c>
      <c r="B462" t="s">
        <v>1178</v>
      </c>
      <c r="C462" t="s">
        <v>837</v>
      </c>
      <c r="D462" t="s">
        <v>1179</v>
      </c>
      <c r="E462">
        <v>87.667000000000002</v>
      </c>
      <c r="F462">
        <v>88.548000000000002</v>
      </c>
    </row>
    <row r="463" spans="1:6" x14ac:dyDescent="0.25">
      <c r="A463">
        <v>504</v>
      </c>
      <c r="B463" t="s">
        <v>1180</v>
      </c>
      <c r="C463" t="s">
        <v>837</v>
      </c>
      <c r="D463" t="s">
        <v>1181</v>
      </c>
      <c r="E463">
        <v>92.534999999999997</v>
      </c>
      <c r="F463">
        <v>93.465000000000003</v>
      </c>
    </row>
    <row r="464" spans="1:6" x14ac:dyDescent="0.25">
      <c r="A464">
        <v>504</v>
      </c>
      <c r="B464" t="s">
        <v>1182</v>
      </c>
      <c r="C464" t="s">
        <v>837</v>
      </c>
      <c r="D464" t="s">
        <v>1183</v>
      </c>
      <c r="E464">
        <v>94.093000000000004</v>
      </c>
      <c r="F464">
        <v>95.037999999999997</v>
      </c>
    </row>
    <row r="465" spans="1:6" x14ac:dyDescent="0.25">
      <c r="A465">
        <v>504</v>
      </c>
      <c r="B465" t="s">
        <v>1184</v>
      </c>
      <c r="C465" t="s">
        <v>837</v>
      </c>
      <c r="D465" t="s">
        <v>1185</v>
      </c>
      <c r="E465">
        <v>86.197999999999993</v>
      </c>
      <c r="F465">
        <v>87.063999999999993</v>
      </c>
    </row>
    <row r="466" spans="1:6" x14ac:dyDescent="0.25">
      <c r="A466">
        <v>504</v>
      </c>
      <c r="B466" t="s">
        <v>1186</v>
      </c>
      <c r="C466" t="s">
        <v>837</v>
      </c>
      <c r="D466" t="s">
        <v>1187</v>
      </c>
      <c r="E466">
        <v>96.32</v>
      </c>
      <c r="F466">
        <v>97.287999999999997</v>
      </c>
    </row>
    <row r="467" spans="1:6" x14ac:dyDescent="0.25">
      <c r="A467">
        <v>504</v>
      </c>
      <c r="B467" t="s">
        <v>1188</v>
      </c>
      <c r="C467" t="s">
        <v>837</v>
      </c>
      <c r="D467" t="s">
        <v>1189</v>
      </c>
      <c r="E467">
        <v>92.665999999999997</v>
      </c>
      <c r="F467">
        <v>93.596999999999994</v>
      </c>
    </row>
    <row r="468" spans="1:6" x14ac:dyDescent="0.25">
      <c r="A468">
        <v>504</v>
      </c>
      <c r="B468" t="s">
        <v>1190</v>
      </c>
      <c r="C468" t="s">
        <v>837</v>
      </c>
      <c r="D468" t="s">
        <v>1191</v>
      </c>
      <c r="E468">
        <v>92.2</v>
      </c>
      <c r="F468">
        <v>93.126999999999995</v>
      </c>
    </row>
    <row r="469" spans="1:6" x14ac:dyDescent="0.25">
      <c r="A469">
        <v>504</v>
      </c>
      <c r="B469" t="s">
        <v>1192</v>
      </c>
      <c r="C469" t="s">
        <v>837</v>
      </c>
      <c r="D469" t="s">
        <v>1193</v>
      </c>
      <c r="E469">
        <v>93.24</v>
      </c>
      <c r="F469">
        <v>94.177000000000007</v>
      </c>
    </row>
    <row r="470" spans="1:6" x14ac:dyDescent="0.25">
      <c r="A470">
        <v>504</v>
      </c>
      <c r="B470" t="s">
        <v>1194</v>
      </c>
      <c r="C470" t="s">
        <v>837</v>
      </c>
      <c r="D470" t="s">
        <v>1195</v>
      </c>
      <c r="E470">
        <v>90.88</v>
      </c>
      <c r="F470">
        <v>91.793000000000006</v>
      </c>
    </row>
    <row r="471" spans="1:6" x14ac:dyDescent="0.25">
      <c r="A471">
        <v>504</v>
      </c>
      <c r="B471" t="s">
        <v>1196</v>
      </c>
      <c r="C471" t="s">
        <v>837</v>
      </c>
      <c r="D471" t="s">
        <v>1197</v>
      </c>
      <c r="E471">
        <v>79.933999999999997</v>
      </c>
      <c r="F471">
        <v>80.736999999999995</v>
      </c>
    </row>
    <row r="472" spans="1:6" x14ac:dyDescent="0.25">
      <c r="A472">
        <v>504</v>
      </c>
      <c r="B472" t="s">
        <v>1198</v>
      </c>
      <c r="C472" t="s">
        <v>837</v>
      </c>
      <c r="D472" t="s">
        <v>1199</v>
      </c>
      <c r="E472">
        <v>112.929</v>
      </c>
      <c r="F472">
        <v>114.06399999999999</v>
      </c>
    </row>
    <row r="473" spans="1:6" x14ac:dyDescent="0.25">
      <c r="A473">
        <v>504</v>
      </c>
      <c r="B473" t="s">
        <v>1200</v>
      </c>
      <c r="C473" t="s">
        <v>837</v>
      </c>
      <c r="D473" t="s">
        <v>1201</v>
      </c>
      <c r="E473">
        <v>110.631</v>
      </c>
      <c r="F473">
        <v>111.74299999999999</v>
      </c>
    </row>
    <row r="474" spans="1:6" x14ac:dyDescent="0.25">
      <c r="A474">
        <v>504</v>
      </c>
      <c r="B474" t="s">
        <v>1202</v>
      </c>
      <c r="C474" t="s">
        <v>837</v>
      </c>
      <c r="D474" t="s">
        <v>1203</v>
      </c>
      <c r="E474">
        <v>111.012</v>
      </c>
      <c r="F474">
        <v>112.128</v>
      </c>
    </row>
    <row r="475" spans="1:6" x14ac:dyDescent="0.25">
      <c r="A475">
        <v>504</v>
      </c>
      <c r="B475" t="s">
        <v>1204</v>
      </c>
      <c r="C475" t="s">
        <v>837</v>
      </c>
      <c r="D475" t="s">
        <v>1205</v>
      </c>
      <c r="E475">
        <v>108.009</v>
      </c>
      <c r="F475">
        <v>109.09399999999999</v>
      </c>
    </row>
    <row r="476" spans="1:6" x14ac:dyDescent="0.25">
      <c r="A476">
        <v>504</v>
      </c>
      <c r="B476" t="s">
        <v>1206</v>
      </c>
      <c r="C476" t="s">
        <v>837</v>
      </c>
      <c r="D476" t="s">
        <v>1207</v>
      </c>
      <c r="E476">
        <v>117.623</v>
      </c>
      <c r="F476">
        <v>118.80500000000001</v>
      </c>
    </row>
    <row r="477" spans="1:6" x14ac:dyDescent="0.25">
      <c r="A477">
        <v>504</v>
      </c>
      <c r="B477" t="s">
        <v>1208</v>
      </c>
      <c r="C477" t="s">
        <v>837</v>
      </c>
      <c r="D477" t="s">
        <v>1209</v>
      </c>
      <c r="E477">
        <v>118.355</v>
      </c>
      <c r="F477">
        <v>119.544</v>
      </c>
    </row>
    <row r="478" spans="1:6" x14ac:dyDescent="0.25">
      <c r="A478">
        <v>504</v>
      </c>
      <c r="B478" t="s">
        <v>1210</v>
      </c>
      <c r="C478" t="s">
        <v>837</v>
      </c>
      <c r="D478" t="s">
        <v>1211</v>
      </c>
      <c r="E478">
        <v>115.64</v>
      </c>
      <c r="F478">
        <v>116.80200000000001</v>
      </c>
    </row>
    <row r="479" spans="1:6" x14ac:dyDescent="0.25">
      <c r="A479">
        <v>504</v>
      </c>
      <c r="B479" t="s">
        <v>1212</v>
      </c>
      <c r="C479" t="s">
        <v>837</v>
      </c>
      <c r="D479" t="s">
        <v>1213</v>
      </c>
      <c r="E479">
        <v>116.70399999999999</v>
      </c>
      <c r="F479">
        <v>117.877</v>
      </c>
    </row>
    <row r="480" spans="1:6" x14ac:dyDescent="0.25">
      <c r="A480">
        <v>504</v>
      </c>
      <c r="B480" t="s">
        <v>1214</v>
      </c>
      <c r="C480" t="s">
        <v>837</v>
      </c>
      <c r="D480" t="s">
        <v>1215</v>
      </c>
      <c r="E480">
        <v>91.447999999999993</v>
      </c>
      <c r="F480">
        <v>92.367000000000004</v>
      </c>
    </row>
    <row r="481" spans="1:6" x14ac:dyDescent="0.25">
      <c r="A481">
        <v>504</v>
      </c>
      <c r="B481" t="s">
        <v>1216</v>
      </c>
      <c r="C481" t="s">
        <v>837</v>
      </c>
      <c r="D481" t="s">
        <v>1217</v>
      </c>
      <c r="E481">
        <v>94.105999999999995</v>
      </c>
      <c r="F481">
        <v>95.052000000000007</v>
      </c>
    </row>
    <row r="482" spans="1:6" x14ac:dyDescent="0.25">
      <c r="A482">
        <v>504</v>
      </c>
      <c r="B482" t="s">
        <v>1218</v>
      </c>
      <c r="C482" t="s">
        <v>837</v>
      </c>
      <c r="D482" t="s">
        <v>1219</v>
      </c>
      <c r="E482">
        <v>79.588999999999999</v>
      </c>
      <c r="F482">
        <v>80.388999999999996</v>
      </c>
    </row>
    <row r="483" spans="1:6" x14ac:dyDescent="0.25">
      <c r="A483">
        <v>504</v>
      </c>
      <c r="B483" t="s">
        <v>1220</v>
      </c>
      <c r="C483" t="s">
        <v>837</v>
      </c>
      <c r="D483" t="s">
        <v>1221</v>
      </c>
      <c r="E483">
        <v>97.704999999999998</v>
      </c>
      <c r="F483">
        <v>98.686999999999998</v>
      </c>
    </row>
    <row r="484" spans="1:6" x14ac:dyDescent="0.25">
      <c r="A484">
        <v>504</v>
      </c>
      <c r="B484" t="s">
        <v>1222</v>
      </c>
      <c r="C484" t="s">
        <v>837</v>
      </c>
      <c r="D484" t="s">
        <v>1223</v>
      </c>
      <c r="E484">
        <v>91.373000000000005</v>
      </c>
      <c r="F484">
        <v>92.292000000000002</v>
      </c>
    </row>
    <row r="485" spans="1:6" x14ac:dyDescent="0.25">
      <c r="A485">
        <v>504</v>
      </c>
      <c r="B485" t="s">
        <v>1224</v>
      </c>
      <c r="C485" t="s">
        <v>837</v>
      </c>
      <c r="D485" t="s">
        <v>1225</v>
      </c>
      <c r="E485">
        <v>71.325999999999993</v>
      </c>
      <c r="F485">
        <v>72.042000000000002</v>
      </c>
    </row>
    <row r="486" spans="1:6" x14ac:dyDescent="0.25">
      <c r="A486">
        <v>504</v>
      </c>
      <c r="B486" t="s">
        <v>1226</v>
      </c>
      <c r="C486" t="s">
        <v>837</v>
      </c>
      <c r="D486" t="s">
        <v>1227</v>
      </c>
      <c r="E486">
        <v>70.772000000000006</v>
      </c>
      <c r="F486">
        <v>71.483999999999995</v>
      </c>
    </row>
    <row r="487" spans="1:6" x14ac:dyDescent="0.25">
      <c r="A487">
        <v>504</v>
      </c>
      <c r="B487" t="s">
        <v>1228</v>
      </c>
      <c r="C487" t="s">
        <v>837</v>
      </c>
      <c r="D487" t="s">
        <v>1229</v>
      </c>
      <c r="E487">
        <v>73.98</v>
      </c>
      <c r="F487">
        <v>74.722999999999999</v>
      </c>
    </row>
    <row r="488" spans="1:6" x14ac:dyDescent="0.25">
      <c r="A488">
        <v>504</v>
      </c>
      <c r="B488" t="s">
        <v>1230</v>
      </c>
      <c r="C488" t="s">
        <v>837</v>
      </c>
      <c r="D488" t="s">
        <v>1231</v>
      </c>
      <c r="E488">
        <v>91.783000000000001</v>
      </c>
      <c r="F488">
        <v>92.706000000000003</v>
      </c>
    </row>
    <row r="489" spans="1:6" x14ac:dyDescent="0.25">
      <c r="A489">
        <v>504</v>
      </c>
      <c r="B489" t="s">
        <v>1232</v>
      </c>
      <c r="C489" t="s">
        <v>837</v>
      </c>
      <c r="D489" t="s">
        <v>1233</v>
      </c>
      <c r="E489">
        <v>71.489999999999995</v>
      </c>
      <c r="F489">
        <v>72.207999999999998</v>
      </c>
    </row>
    <row r="490" spans="1:6" x14ac:dyDescent="0.25">
      <c r="A490">
        <v>504</v>
      </c>
      <c r="B490" t="s">
        <v>1234</v>
      </c>
      <c r="C490" t="s">
        <v>837</v>
      </c>
      <c r="D490" t="s">
        <v>1235</v>
      </c>
      <c r="E490">
        <v>85.653000000000006</v>
      </c>
      <c r="F490">
        <v>86.513000000000005</v>
      </c>
    </row>
    <row r="491" spans="1:6" x14ac:dyDescent="0.25">
      <c r="A491">
        <v>504</v>
      </c>
      <c r="B491" t="s">
        <v>1236</v>
      </c>
      <c r="C491" t="s">
        <v>837</v>
      </c>
      <c r="D491" t="s">
        <v>1237</v>
      </c>
      <c r="E491">
        <v>83.444000000000003</v>
      </c>
      <c r="F491">
        <v>84.281999999999996</v>
      </c>
    </row>
    <row r="492" spans="1:6" x14ac:dyDescent="0.25">
      <c r="A492">
        <v>504</v>
      </c>
      <c r="B492" t="s">
        <v>1238</v>
      </c>
      <c r="C492" t="s">
        <v>837</v>
      </c>
      <c r="D492" t="s">
        <v>1239</v>
      </c>
      <c r="E492">
        <v>84.412999999999997</v>
      </c>
      <c r="F492">
        <v>85.262</v>
      </c>
    </row>
    <row r="493" spans="1:6" x14ac:dyDescent="0.25">
      <c r="A493">
        <v>504</v>
      </c>
      <c r="B493" t="s">
        <v>1240</v>
      </c>
      <c r="C493" t="s">
        <v>837</v>
      </c>
      <c r="D493" t="s">
        <v>1241</v>
      </c>
      <c r="E493">
        <v>76.650000000000006</v>
      </c>
      <c r="F493">
        <v>77.421000000000006</v>
      </c>
    </row>
    <row r="494" spans="1:6" x14ac:dyDescent="0.25">
      <c r="A494">
        <v>504</v>
      </c>
      <c r="B494" t="s">
        <v>1242</v>
      </c>
      <c r="C494" t="s">
        <v>837</v>
      </c>
      <c r="D494" t="s">
        <v>1243</v>
      </c>
      <c r="E494">
        <v>120.00700000000001</v>
      </c>
      <c r="F494">
        <v>121.21299999999999</v>
      </c>
    </row>
    <row r="495" spans="1:6" x14ac:dyDescent="0.25">
      <c r="A495">
        <v>504</v>
      </c>
      <c r="B495" t="s">
        <v>1244</v>
      </c>
      <c r="C495" t="s">
        <v>837</v>
      </c>
      <c r="D495" t="s">
        <v>1245</v>
      </c>
      <c r="E495">
        <v>116.845</v>
      </c>
      <c r="F495">
        <v>118.01900000000001</v>
      </c>
    </row>
    <row r="496" spans="1:6" x14ac:dyDescent="0.25">
      <c r="A496">
        <v>504</v>
      </c>
      <c r="B496" t="s">
        <v>1246</v>
      </c>
      <c r="C496" t="s">
        <v>837</v>
      </c>
      <c r="D496" t="s">
        <v>1247</v>
      </c>
      <c r="E496">
        <v>93.177000000000007</v>
      </c>
      <c r="F496">
        <v>94.114000000000004</v>
      </c>
    </row>
    <row r="497" spans="1:6" x14ac:dyDescent="0.25">
      <c r="A497">
        <v>504</v>
      </c>
      <c r="B497" t="s">
        <v>1248</v>
      </c>
      <c r="C497" t="s">
        <v>837</v>
      </c>
      <c r="D497" t="s">
        <v>1249</v>
      </c>
      <c r="E497">
        <v>110.21599999999999</v>
      </c>
      <c r="F497">
        <v>111.324</v>
      </c>
    </row>
    <row r="498" spans="1:6" x14ac:dyDescent="0.25">
      <c r="A498">
        <v>504</v>
      </c>
      <c r="B498" t="s">
        <v>1250</v>
      </c>
      <c r="C498" t="s">
        <v>837</v>
      </c>
      <c r="D498" t="s">
        <v>1251</v>
      </c>
      <c r="E498">
        <v>112.07899999999999</v>
      </c>
      <c r="F498">
        <v>113.206</v>
      </c>
    </row>
    <row r="499" spans="1:6" x14ac:dyDescent="0.25">
      <c r="A499">
        <v>504</v>
      </c>
      <c r="B499" t="s">
        <v>1252</v>
      </c>
      <c r="C499" t="s">
        <v>837</v>
      </c>
      <c r="D499" t="s">
        <v>1253</v>
      </c>
      <c r="E499">
        <v>117.625</v>
      </c>
      <c r="F499">
        <v>118.807</v>
      </c>
    </row>
    <row r="500" spans="1:6" x14ac:dyDescent="0.25">
      <c r="A500">
        <v>504</v>
      </c>
      <c r="B500" t="s">
        <v>1254</v>
      </c>
      <c r="C500" t="s">
        <v>837</v>
      </c>
      <c r="D500" t="s">
        <v>1255</v>
      </c>
      <c r="E500">
        <v>98.78</v>
      </c>
      <c r="F500">
        <v>99.772999999999996</v>
      </c>
    </row>
    <row r="501" spans="1:6" x14ac:dyDescent="0.25">
      <c r="A501">
        <v>504</v>
      </c>
      <c r="B501" t="s">
        <v>1256</v>
      </c>
      <c r="C501" t="s">
        <v>837</v>
      </c>
      <c r="D501" t="s">
        <v>1257</v>
      </c>
      <c r="E501">
        <v>94.685000000000002</v>
      </c>
      <c r="F501">
        <v>95.637</v>
      </c>
    </row>
    <row r="502" spans="1:6" x14ac:dyDescent="0.25">
      <c r="A502">
        <v>504</v>
      </c>
      <c r="B502" t="s">
        <v>1258</v>
      </c>
      <c r="C502" t="s">
        <v>837</v>
      </c>
      <c r="D502" t="s">
        <v>1259</v>
      </c>
      <c r="E502">
        <v>84.951999999999998</v>
      </c>
      <c r="F502">
        <v>85.805999999999997</v>
      </c>
    </row>
    <row r="503" spans="1:6" x14ac:dyDescent="0.25">
      <c r="A503">
        <v>504</v>
      </c>
      <c r="B503" t="s">
        <v>1260</v>
      </c>
      <c r="C503" t="s">
        <v>837</v>
      </c>
      <c r="D503" t="s">
        <v>1261</v>
      </c>
      <c r="E503">
        <v>80.867999999999995</v>
      </c>
      <c r="F503">
        <v>81.680999999999997</v>
      </c>
    </row>
    <row r="504" spans="1:6" x14ac:dyDescent="0.25">
      <c r="A504">
        <v>504</v>
      </c>
      <c r="B504" t="s">
        <v>1262</v>
      </c>
      <c r="C504" t="s">
        <v>837</v>
      </c>
      <c r="D504" t="s">
        <v>1263</v>
      </c>
      <c r="E504">
        <v>90.933999999999997</v>
      </c>
      <c r="F504">
        <v>91.847999999999999</v>
      </c>
    </row>
    <row r="505" spans="1:6" x14ac:dyDescent="0.25">
      <c r="A505">
        <v>504</v>
      </c>
      <c r="B505" t="s">
        <v>1264</v>
      </c>
      <c r="C505" t="s">
        <v>837</v>
      </c>
      <c r="D505" t="s">
        <v>1265</v>
      </c>
      <c r="E505">
        <v>88.293000000000006</v>
      </c>
      <c r="F505">
        <v>89.180999999999997</v>
      </c>
    </row>
    <row r="506" spans="1:6" x14ac:dyDescent="0.25">
      <c r="A506">
        <v>504</v>
      </c>
      <c r="B506" t="s">
        <v>1266</v>
      </c>
      <c r="C506" t="s">
        <v>837</v>
      </c>
      <c r="D506" t="s">
        <v>1267</v>
      </c>
      <c r="E506">
        <v>89.013000000000005</v>
      </c>
      <c r="F506">
        <v>89.908000000000001</v>
      </c>
    </row>
    <row r="507" spans="1:6" x14ac:dyDescent="0.25">
      <c r="A507">
        <v>504</v>
      </c>
      <c r="B507" t="s">
        <v>1268</v>
      </c>
      <c r="C507" t="s">
        <v>837</v>
      </c>
      <c r="D507" t="s">
        <v>1269</v>
      </c>
      <c r="E507">
        <v>87.614999999999995</v>
      </c>
      <c r="F507">
        <v>88.495000000000005</v>
      </c>
    </row>
    <row r="508" spans="1:6" x14ac:dyDescent="0.25">
      <c r="A508">
        <v>504</v>
      </c>
      <c r="B508" t="s">
        <v>1270</v>
      </c>
      <c r="C508" t="s">
        <v>837</v>
      </c>
      <c r="D508" t="s">
        <v>1271</v>
      </c>
      <c r="E508">
        <v>82.325000000000003</v>
      </c>
      <c r="F508">
        <v>83.153000000000006</v>
      </c>
    </row>
    <row r="509" spans="1:6" x14ac:dyDescent="0.25">
      <c r="A509">
        <v>504</v>
      </c>
      <c r="B509" t="s">
        <v>1272</v>
      </c>
      <c r="C509" t="s">
        <v>837</v>
      </c>
      <c r="D509" t="s">
        <v>1273</v>
      </c>
      <c r="E509">
        <v>81.233999999999995</v>
      </c>
      <c r="F509">
        <v>82.051000000000002</v>
      </c>
    </row>
    <row r="510" spans="1:6" x14ac:dyDescent="0.25">
      <c r="A510">
        <v>504</v>
      </c>
      <c r="B510" t="s">
        <v>1274</v>
      </c>
      <c r="C510" t="s">
        <v>837</v>
      </c>
      <c r="D510" t="s">
        <v>1275</v>
      </c>
      <c r="E510">
        <v>77.94</v>
      </c>
      <c r="F510">
        <v>78.722999999999999</v>
      </c>
    </row>
    <row r="511" spans="1:6" x14ac:dyDescent="0.25">
      <c r="A511">
        <v>504</v>
      </c>
      <c r="B511" t="s">
        <v>1276</v>
      </c>
      <c r="C511" t="s">
        <v>837</v>
      </c>
      <c r="D511" t="s">
        <v>1277</v>
      </c>
      <c r="E511">
        <v>87.930999999999997</v>
      </c>
      <c r="F511">
        <v>88.813999999999993</v>
      </c>
    </row>
    <row r="512" spans="1:6" x14ac:dyDescent="0.25">
      <c r="A512">
        <v>504</v>
      </c>
      <c r="B512" t="s">
        <v>1278</v>
      </c>
      <c r="C512" t="s">
        <v>837</v>
      </c>
      <c r="D512" t="s">
        <v>1279</v>
      </c>
      <c r="E512">
        <v>86.082999999999998</v>
      </c>
      <c r="F512">
        <v>86.947999999999993</v>
      </c>
    </row>
    <row r="513" spans="1:6" x14ac:dyDescent="0.25">
      <c r="A513">
        <v>504</v>
      </c>
      <c r="B513" t="s">
        <v>1280</v>
      </c>
      <c r="C513" t="s">
        <v>837</v>
      </c>
      <c r="D513" t="s">
        <v>1281</v>
      </c>
      <c r="E513">
        <v>92.691999999999993</v>
      </c>
      <c r="F513">
        <v>93.623999999999995</v>
      </c>
    </row>
    <row r="514" spans="1:6" x14ac:dyDescent="0.25">
      <c r="A514">
        <v>504</v>
      </c>
      <c r="B514" t="s">
        <v>1282</v>
      </c>
      <c r="C514" t="s">
        <v>837</v>
      </c>
      <c r="D514" t="s">
        <v>1283</v>
      </c>
      <c r="E514">
        <v>86.537999999999997</v>
      </c>
      <c r="F514">
        <v>87.406999999999996</v>
      </c>
    </row>
    <row r="515" spans="1:6" x14ac:dyDescent="0.25">
      <c r="A515">
        <v>504</v>
      </c>
      <c r="B515" t="s">
        <v>1284</v>
      </c>
      <c r="C515" t="s">
        <v>837</v>
      </c>
      <c r="D515" t="s">
        <v>1285</v>
      </c>
      <c r="E515">
        <v>86.075000000000003</v>
      </c>
      <c r="F515">
        <v>86.94</v>
      </c>
    </row>
    <row r="516" spans="1:6" x14ac:dyDescent="0.25">
      <c r="A516">
        <v>504</v>
      </c>
      <c r="B516" t="s">
        <v>1286</v>
      </c>
      <c r="C516" t="s">
        <v>837</v>
      </c>
      <c r="D516" t="s">
        <v>1287</v>
      </c>
      <c r="E516">
        <v>87.57</v>
      </c>
      <c r="F516">
        <v>88.45</v>
      </c>
    </row>
    <row r="517" spans="1:6" x14ac:dyDescent="0.25">
      <c r="A517">
        <v>504</v>
      </c>
      <c r="B517" t="s">
        <v>1288</v>
      </c>
      <c r="C517" t="s">
        <v>837</v>
      </c>
      <c r="D517" t="s">
        <v>1289</v>
      </c>
      <c r="E517">
        <v>84.855000000000004</v>
      </c>
      <c r="F517">
        <v>85.707999999999998</v>
      </c>
    </row>
    <row r="518" spans="1:6" x14ac:dyDescent="0.25">
      <c r="A518">
        <v>504</v>
      </c>
      <c r="B518" t="s">
        <v>1290</v>
      </c>
      <c r="C518" t="s">
        <v>837</v>
      </c>
      <c r="D518" t="s">
        <v>1291</v>
      </c>
      <c r="E518">
        <v>66.081999999999994</v>
      </c>
      <c r="F518">
        <v>66.745999999999995</v>
      </c>
    </row>
    <row r="519" spans="1:6" x14ac:dyDescent="0.25">
      <c r="A519">
        <v>504</v>
      </c>
      <c r="B519" t="s">
        <v>1292</v>
      </c>
      <c r="C519" t="s">
        <v>837</v>
      </c>
      <c r="D519" t="s">
        <v>1293</v>
      </c>
      <c r="E519">
        <v>70.06</v>
      </c>
      <c r="F519">
        <v>70.763999999999996</v>
      </c>
    </row>
    <row r="520" spans="1:6" x14ac:dyDescent="0.25">
      <c r="A520">
        <v>504</v>
      </c>
      <c r="B520" t="s">
        <v>1294</v>
      </c>
      <c r="C520" t="s">
        <v>837</v>
      </c>
      <c r="D520" t="s">
        <v>1295</v>
      </c>
      <c r="E520">
        <v>68.816999999999993</v>
      </c>
      <c r="F520">
        <v>69.509</v>
      </c>
    </row>
    <row r="521" spans="1:6" x14ac:dyDescent="0.25">
      <c r="A521">
        <v>504</v>
      </c>
      <c r="B521" t="s">
        <v>1296</v>
      </c>
      <c r="C521" t="s">
        <v>837</v>
      </c>
      <c r="D521" t="s">
        <v>1297</v>
      </c>
      <c r="E521">
        <v>69.727000000000004</v>
      </c>
      <c r="F521">
        <v>70.427999999999997</v>
      </c>
    </row>
    <row r="522" spans="1:6" x14ac:dyDescent="0.25">
      <c r="A522">
        <v>504</v>
      </c>
      <c r="B522" t="s">
        <v>1298</v>
      </c>
      <c r="C522" t="s">
        <v>837</v>
      </c>
      <c r="D522" t="s">
        <v>1299</v>
      </c>
      <c r="E522">
        <v>72.763999999999996</v>
      </c>
      <c r="F522">
        <v>73.495999999999995</v>
      </c>
    </row>
    <row r="523" spans="1:6" x14ac:dyDescent="0.25">
      <c r="A523">
        <v>504</v>
      </c>
      <c r="B523" t="s">
        <v>1300</v>
      </c>
      <c r="C523" t="s">
        <v>837</v>
      </c>
      <c r="D523" t="s">
        <v>1301</v>
      </c>
      <c r="E523">
        <v>70.463999999999999</v>
      </c>
      <c r="F523">
        <v>71.171999999999997</v>
      </c>
    </row>
    <row r="524" spans="1:6" x14ac:dyDescent="0.25">
      <c r="A524">
        <v>504</v>
      </c>
      <c r="B524" t="s">
        <v>1302</v>
      </c>
      <c r="C524" t="s">
        <v>837</v>
      </c>
      <c r="D524" t="s">
        <v>1303</v>
      </c>
      <c r="E524">
        <v>73.566000000000003</v>
      </c>
      <c r="F524">
        <v>74.305999999999997</v>
      </c>
    </row>
    <row r="525" spans="1:6" x14ac:dyDescent="0.25">
      <c r="A525">
        <v>504</v>
      </c>
      <c r="B525" t="s">
        <v>1304</v>
      </c>
      <c r="C525" t="s">
        <v>837</v>
      </c>
      <c r="D525" t="s">
        <v>1305</v>
      </c>
      <c r="E525">
        <v>47.334000000000003</v>
      </c>
      <c r="F525">
        <v>47.81</v>
      </c>
    </row>
    <row r="526" spans="1:6" x14ac:dyDescent="0.25">
      <c r="A526">
        <v>504</v>
      </c>
      <c r="B526" t="s">
        <v>1306</v>
      </c>
      <c r="C526" t="s">
        <v>837</v>
      </c>
      <c r="D526" t="s">
        <v>1307</v>
      </c>
      <c r="E526">
        <v>85.391000000000005</v>
      </c>
      <c r="F526">
        <v>86.248999999999995</v>
      </c>
    </row>
    <row r="527" spans="1:6" x14ac:dyDescent="0.25">
      <c r="A527">
        <v>504</v>
      </c>
      <c r="B527" t="s">
        <v>1308</v>
      </c>
      <c r="C527" t="s">
        <v>837</v>
      </c>
      <c r="D527" t="s">
        <v>1309</v>
      </c>
      <c r="E527">
        <v>56.445999999999998</v>
      </c>
      <c r="F527">
        <v>57.012999999999998</v>
      </c>
    </row>
    <row r="528" spans="1:6" x14ac:dyDescent="0.25">
      <c r="A528">
        <v>504</v>
      </c>
      <c r="B528" t="s">
        <v>1310</v>
      </c>
      <c r="C528" t="s">
        <v>837</v>
      </c>
      <c r="D528" t="s">
        <v>1311</v>
      </c>
      <c r="E528">
        <v>47.247</v>
      </c>
      <c r="F528">
        <v>47.722000000000001</v>
      </c>
    </row>
    <row r="529" spans="1:6" x14ac:dyDescent="0.25">
      <c r="A529">
        <v>504</v>
      </c>
      <c r="B529" t="s">
        <v>1312</v>
      </c>
      <c r="C529" t="s">
        <v>837</v>
      </c>
      <c r="D529" t="s">
        <v>1313</v>
      </c>
      <c r="E529">
        <v>92.448999999999998</v>
      </c>
      <c r="F529">
        <v>93.378</v>
      </c>
    </row>
    <row r="530" spans="1:6" x14ac:dyDescent="0.25">
      <c r="A530">
        <v>504</v>
      </c>
      <c r="B530" t="s">
        <v>1314</v>
      </c>
      <c r="C530" t="s">
        <v>837</v>
      </c>
      <c r="D530" t="s">
        <v>1315</v>
      </c>
      <c r="E530">
        <v>86.085999999999999</v>
      </c>
      <c r="F530">
        <v>86.951999999999998</v>
      </c>
    </row>
    <row r="531" spans="1:6" x14ac:dyDescent="0.25">
      <c r="A531">
        <v>504</v>
      </c>
      <c r="B531" t="s">
        <v>1316</v>
      </c>
      <c r="C531" t="s">
        <v>837</v>
      </c>
      <c r="D531" t="s">
        <v>1317</v>
      </c>
      <c r="E531">
        <v>89.477000000000004</v>
      </c>
      <c r="F531">
        <v>90.376000000000005</v>
      </c>
    </row>
    <row r="532" spans="1:6" x14ac:dyDescent="0.25">
      <c r="A532">
        <v>504</v>
      </c>
      <c r="B532" t="s">
        <v>1318</v>
      </c>
      <c r="C532" t="s">
        <v>837</v>
      </c>
      <c r="D532" t="s">
        <v>1319</v>
      </c>
      <c r="E532">
        <v>87.164000000000001</v>
      </c>
      <c r="F532">
        <v>88.04</v>
      </c>
    </row>
    <row r="533" spans="1:6" x14ac:dyDescent="0.25">
      <c r="A533">
        <v>504</v>
      </c>
      <c r="B533" t="s">
        <v>1320</v>
      </c>
      <c r="C533" t="s">
        <v>837</v>
      </c>
      <c r="D533" t="s">
        <v>1321</v>
      </c>
      <c r="E533">
        <v>90.605000000000004</v>
      </c>
      <c r="F533">
        <v>91.515000000000001</v>
      </c>
    </row>
    <row r="534" spans="1:6" x14ac:dyDescent="0.25">
      <c r="A534">
        <v>504</v>
      </c>
      <c r="B534" t="s">
        <v>1322</v>
      </c>
      <c r="C534" t="s">
        <v>837</v>
      </c>
      <c r="D534" t="s">
        <v>1323</v>
      </c>
      <c r="E534">
        <v>112.905</v>
      </c>
      <c r="F534">
        <v>114.039</v>
      </c>
    </row>
    <row r="535" spans="1:6" x14ac:dyDescent="0.25">
      <c r="A535">
        <v>504</v>
      </c>
      <c r="B535" t="s">
        <v>1324</v>
      </c>
      <c r="C535" t="s">
        <v>837</v>
      </c>
      <c r="D535" t="s">
        <v>1325</v>
      </c>
      <c r="E535">
        <v>104.033</v>
      </c>
      <c r="F535">
        <v>105.07899999999999</v>
      </c>
    </row>
    <row r="536" spans="1:6" x14ac:dyDescent="0.25">
      <c r="A536">
        <v>504</v>
      </c>
      <c r="B536" t="s">
        <v>1326</v>
      </c>
      <c r="C536" t="s">
        <v>837</v>
      </c>
      <c r="D536" t="s">
        <v>1327</v>
      </c>
      <c r="E536">
        <v>97.686000000000007</v>
      </c>
      <c r="F536">
        <v>98.668000000000006</v>
      </c>
    </row>
    <row r="537" spans="1:6" x14ac:dyDescent="0.25">
      <c r="A537">
        <v>504</v>
      </c>
      <c r="B537" t="s">
        <v>1328</v>
      </c>
      <c r="C537" t="s">
        <v>837</v>
      </c>
      <c r="D537" t="s">
        <v>1329</v>
      </c>
      <c r="E537">
        <v>105.904</v>
      </c>
      <c r="F537">
        <v>106.968</v>
      </c>
    </row>
    <row r="538" spans="1:6" x14ac:dyDescent="0.25">
      <c r="A538">
        <v>504</v>
      </c>
      <c r="B538" t="s">
        <v>1330</v>
      </c>
      <c r="C538" t="s">
        <v>837</v>
      </c>
      <c r="D538" t="s">
        <v>1331</v>
      </c>
      <c r="E538">
        <v>86.734999999999999</v>
      </c>
      <c r="F538">
        <v>87.605999999999995</v>
      </c>
    </row>
    <row r="539" spans="1:6" x14ac:dyDescent="0.25">
      <c r="A539">
        <v>504</v>
      </c>
      <c r="B539" t="s">
        <v>1332</v>
      </c>
      <c r="C539" t="s">
        <v>837</v>
      </c>
      <c r="D539" t="s">
        <v>1333</v>
      </c>
      <c r="E539">
        <v>86.153000000000006</v>
      </c>
      <c r="F539">
        <v>87.019000000000005</v>
      </c>
    </row>
    <row r="540" spans="1:6" x14ac:dyDescent="0.25">
      <c r="A540">
        <v>504</v>
      </c>
      <c r="B540" t="s">
        <v>1334</v>
      </c>
      <c r="C540" t="s">
        <v>837</v>
      </c>
      <c r="D540" t="s">
        <v>1335</v>
      </c>
      <c r="E540">
        <v>61.182000000000002</v>
      </c>
      <c r="F540">
        <v>61.795999999999999</v>
      </c>
    </row>
    <row r="541" spans="1:6" x14ac:dyDescent="0.25">
      <c r="A541">
        <v>504</v>
      </c>
      <c r="B541" t="s">
        <v>1336</v>
      </c>
      <c r="C541" t="s">
        <v>837</v>
      </c>
      <c r="D541" t="s">
        <v>1337</v>
      </c>
      <c r="E541">
        <v>87.626000000000005</v>
      </c>
      <c r="F541">
        <v>88.506</v>
      </c>
    </row>
    <row r="542" spans="1:6" x14ac:dyDescent="0.25">
      <c r="A542">
        <v>504</v>
      </c>
      <c r="B542" t="s">
        <v>1338</v>
      </c>
      <c r="C542" t="s">
        <v>837</v>
      </c>
      <c r="D542" t="s">
        <v>1339</v>
      </c>
      <c r="E542">
        <v>89.772000000000006</v>
      </c>
      <c r="F542">
        <v>90.674000000000007</v>
      </c>
    </row>
    <row r="543" spans="1:6" x14ac:dyDescent="0.25">
      <c r="A543">
        <v>504</v>
      </c>
      <c r="B543" t="s">
        <v>1340</v>
      </c>
      <c r="C543" t="s">
        <v>837</v>
      </c>
      <c r="D543" t="s">
        <v>1341</v>
      </c>
      <c r="E543">
        <v>113.254</v>
      </c>
      <c r="F543">
        <v>114.392</v>
      </c>
    </row>
    <row r="544" spans="1:6" x14ac:dyDescent="0.25">
      <c r="A544">
        <v>504</v>
      </c>
      <c r="B544" t="s">
        <v>1342</v>
      </c>
      <c r="C544" t="s">
        <v>837</v>
      </c>
      <c r="D544" t="s">
        <v>1343</v>
      </c>
      <c r="E544">
        <v>103.688</v>
      </c>
      <c r="F544">
        <v>104.73</v>
      </c>
    </row>
    <row r="545" spans="1:6" x14ac:dyDescent="0.25">
      <c r="A545">
        <v>504</v>
      </c>
      <c r="B545" t="s">
        <v>1344</v>
      </c>
      <c r="C545" t="s">
        <v>837</v>
      </c>
      <c r="D545" t="s">
        <v>1345</v>
      </c>
      <c r="E545">
        <v>97.203000000000003</v>
      </c>
      <c r="F545">
        <v>98.18</v>
      </c>
    </row>
    <row r="546" spans="1:6" x14ac:dyDescent="0.25">
      <c r="A546">
        <v>504</v>
      </c>
      <c r="B546" t="s">
        <v>1346</v>
      </c>
      <c r="C546" t="s">
        <v>837</v>
      </c>
      <c r="D546" t="s">
        <v>1347</v>
      </c>
      <c r="E546">
        <v>106.818</v>
      </c>
      <c r="F546">
        <v>107.892</v>
      </c>
    </row>
    <row r="547" spans="1:6" x14ac:dyDescent="0.25">
      <c r="A547">
        <v>504</v>
      </c>
      <c r="B547" t="s">
        <v>1348</v>
      </c>
      <c r="C547" t="s">
        <v>837</v>
      </c>
      <c r="D547" t="s">
        <v>1349</v>
      </c>
      <c r="E547">
        <v>87.281000000000006</v>
      </c>
      <c r="F547">
        <v>88.159000000000006</v>
      </c>
    </row>
    <row r="548" spans="1:6" x14ac:dyDescent="0.25">
      <c r="A548">
        <v>504</v>
      </c>
      <c r="B548" t="s">
        <v>1350</v>
      </c>
      <c r="C548" t="s">
        <v>837</v>
      </c>
      <c r="D548" t="s">
        <v>1351</v>
      </c>
      <c r="E548">
        <v>86.555000000000007</v>
      </c>
      <c r="F548">
        <v>87.424999999999997</v>
      </c>
    </row>
    <row r="549" spans="1:6" x14ac:dyDescent="0.25">
      <c r="A549">
        <v>504</v>
      </c>
      <c r="B549" t="s">
        <v>1352</v>
      </c>
      <c r="C549" t="s">
        <v>837</v>
      </c>
      <c r="D549" t="s">
        <v>1353</v>
      </c>
      <c r="E549">
        <v>61.883000000000003</v>
      </c>
      <c r="F549">
        <v>62.505000000000003</v>
      </c>
    </row>
    <row r="550" spans="1:6" x14ac:dyDescent="0.25">
      <c r="A550">
        <v>504</v>
      </c>
      <c r="B550" t="s">
        <v>1354</v>
      </c>
      <c r="C550" t="s">
        <v>837</v>
      </c>
      <c r="D550" t="s">
        <v>1355</v>
      </c>
      <c r="E550">
        <v>74.290999999999997</v>
      </c>
      <c r="F550">
        <v>75.037999999999997</v>
      </c>
    </row>
    <row r="551" spans="1:6" x14ac:dyDescent="0.25">
      <c r="A551">
        <v>504</v>
      </c>
      <c r="B551" t="s">
        <v>1356</v>
      </c>
      <c r="C551" t="s">
        <v>837</v>
      </c>
      <c r="D551" t="s">
        <v>1357</v>
      </c>
      <c r="E551">
        <v>62.442999999999998</v>
      </c>
      <c r="F551">
        <v>63.070999999999998</v>
      </c>
    </row>
    <row r="552" spans="1:6" x14ac:dyDescent="0.25">
      <c r="A552">
        <v>504</v>
      </c>
      <c r="B552" t="s">
        <v>1358</v>
      </c>
      <c r="C552" t="s">
        <v>837</v>
      </c>
      <c r="D552" t="s">
        <v>1359</v>
      </c>
      <c r="E552">
        <v>63.722999999999999</v>
      </c>
      <c r="F552">
        <v>64.364000000000004</v>
      </c>
    </row>
    <row r="553" spans="1:6" x14ac:dyDescent="0.25">
      <c r="A553">
        <v>504</v>
      </c>
      <c r="B553" t="s">
        <v>1360</v>
      </c>
      <c r="C553" t="s">
        <v>837</v>
      </c>
      <c r="D553" t="s">
        <v>1361</v>
      </c>
      <c r="E553">
        <v>42.354999999999997</v>
      </c>
      <c r="F553">
        <v>42.780999999999999</v>
      </c>
    </row>
    <row r="554" spans="1:6" x14ac:dyDescent="0.25">
      <c r="A554">
        <v>504</v>
      </c>
      <c r="B554" t="s">
        <v>1362</v>
      </c>
      <c r="C554" t="s">
        <v>837</v>
      </c>
      <c r="D554" t="s">
        <v>1363</v>
      </c>
      <c r="E554">
        <v>51.649000000000001</v>
      </c>
      <c r="F554">
        <v>52.167999999999999</v>
      </c>
    </row>
    <row r="555" spans="1:6" x14ac:dyDescent="0.25">
      <c r="A555">
        <v>504</v>
      </c>
      <c r="B555" t="s">
        <v>1364</v>
      </c>
      <c r="D555" t="s">
        <v>1365</v>
      </c>
    </row>
    <row r="556" spans="1:6" x14ac:dyDescent="0.25">
      <c r="A556">
        <v>504</v>
      </c>
      <c r="B556" t="s">
        <v>1366</v>
      </c>
      <c r="D556" t="s">
        <v>1365</v>
      </c>
    </row>
    <row r="557" spans="1:6" x14ac:dyDescent="0.25">
      <c r="A557">
        <v>504</v>
      </c>
      <c r="B557" t="s">
        <v>1367</v>
      </c>
      <c r="D557" t="s">
        <v>1365</v>
      </c>
    </row>
    <row r="558" spans="1:6" x14ac:dyDescent="0.25">
      <c r="A558">
        <v>504</v>
      </c>
      <c r="B558" t="s">
        <v>1368</v>
      </c>
      <c r="D558" t="s">
        <v>1365</v>
      </c>
    </row>
    <row r="559" spans="1:6" x14ac:dyDescent="0.25">
      <c r="A559">
        <v>504</v>
      </c>
      <c r="B559" t="s">
        <v>1369</v>
      </c>
      <c r="D559" t="s">
        <v>1365</v>
      </c>
    </row>
    <row r="560" spans="1:6" x14ac:dyDescent="0.25">
      <c r="A560">
        <v>504</v>
      </c>
      <c r="B560" t="s">
        <v>1370</v>
      </c>
      <c r="D560" t="s">
        <v>1365</v>
      </c>
    </row>
    <row r="561" spans="1:25" x14ac:dyDescent="0.25">
      <c r="A561">
        <v>504</v>
      </c>
      <c r="B561" t="s">
        <v>1371</v>
      </c>
      <c r="D561" t="s">
        <v>1365</v>
      </c>
    </row>
    <row r="562" spans="1:25" x14ac:dyDescent="0.25">
      <c r="B562" t="s">
        <v>1372</v>
      </c>
      <c r="C562" t="s">
        <v>1373</v>
      </c>
      <c r="D562" t="s">
        <v>1374</v>
      </c>
      <c r="E562">
        <v>61.356000000000002</v>
      </c>
      <c r="F562">
        <v>61.972000000000001</v>
      </c>
    </row>
    <row r="563" spans="1:25" x14ac:dyDescent="0.25">
      <c r="B563" t="s">
        <v>1375</v>
      </c>
      <c r="C563" t="s">
        <v>1373</v>
      </c>
      <c r="D563" t="s">
        <v>1376</v>
      </c>
      <c r="E563">
        <v>62.847000000000001</v>
      </c>
      <c r="F563">
        <v>63.478000000000002</v>
      </c>
    </row>
    <row r="564" spans="1:25" x14ac:dyDescent="0.25">
      <c r="B564" t="s">
        <v>1377</v>
      </c>
      <c r="D564" t="s">
        <v>1378</v>
      </c>
      <c r="X564" t="s">
        <v>1378</v>
      </c>
      <c r="Y564" t="s">
        <v>1378</v>
      </c>
    </row>
    <row r="565" spans="1:25" x14ac:dyDescent="0.25">
      <c r="B565" t="s">
        <v>1379</v>
      </c>
      <c r="D565" t="s">
        <v>1380</v>
      </c>
    </row>
    <row r="566" spans="1:25" x14ac:dyDescent="0.25">
      <c r="B566" t="s">
        <v>1381</v>
      </c>
      <c r="D566" t="s">
        <v>1378</v>
      </c>
      <c r="X566" t="s">
        <v>1378</v>
      </c>
      <c r="Y566" t="s">
        <v>1378</v>
      </c>
    </row>
    <row r="567" spans="1:25" x14ac:dyDescent="0.25">
      <c r="B567" t="s">
        <v>1382</v>
      </c>
      <c r="D567" t="s">
        <v>1378</v>
      </c>
      <c r="X567" t="s">
        <v>1378</v>
      </c>
      <c r="Y567" t="s">
        <v>1378</v>
      </c>
    </row>
    <row r="568" spans="1:25" x14ac:dyDescent="0.25">
      <c r="B568" t="s">
        <v>1383</v>
      </c>
      <c r="D568" t="s">
        <v>1378</v>
      </c>
      <c r="X568" t="s">
        <v>1378</v>
      </c>
      <c r="Y568" t="s">
        <v>1378</v>
      </c>
    </row>
    <row r="569" spans="1:25" x14ac:dyDescent="0.25">
      <c r="B569" t="s">
        <v>1384</v>
      </c>
      <c r="D569" t="s">
        <v>1378</v>
      </c>
      <c r="X569" t="s">
        <v>1378</v>
      </c>
      <c r="Y569" t="s">
        <v>1378</v>
      </c>
    </row>
    <row r="570" spans="1:25" x14ac:dyDescent="0.25">
      <c r="B570" t="s">
        <v>1385</v>
      </c>
      <c r="D570" t="s">
        <v>1386</v>
      </c>
    </row>
    <row r="571" spans="1:25" x14ac:dyDescent="0.25">
      <c r="B571" t="s">
        <v>1387</v>
      </c>
      <c r="D571" t="s">
        <v>1386</v>
      </c>
    </row>
    <row r="572" spans="1:25" x14ac:dyDescent="0.25">
      <c r="B572" t="s">
        <v>1388</v>
      </c>
      <c r="D572" t="s">
        <v>1386</v>
      </c>
    </row>
    <row r="573" spans="1:25" x14ac:dyDescent="0.25">
      <c r="B573" t="s">
        <v>1389</v>
      </c>
      <c r="D573" t="s">
        <v>1386</v>
      </c>
    </row>
    <row r="574" spans="1:25" x14ac:dyDescent="0.25">
      <c r="B574" t="s">
        <v>1390</v>
      </c>
      <c r="D574" t="s">
        <v>1378</v>
      </c>
      <c r="X574" t="s">
        <v>1378</v>
      </c>
      <c r="Y574" t="s">
        <v>1378</v>
      </c>
    </row>
    <row r="575" spans="1:25" x14ac:dyDescent="0.25">
      <c r="B575" t="s">
        <v>1391</v>
      </c>
      <c r="D575" t="s">
        <v>1378</v>
      </c>
      <c r="X575" t="s">
        <v>1378</v>
      </c>
      <c r="Y575" t="s">
        <v>1378</v>
      </c>
    </row>
    <row r="576" spans="1:25" x14ac:dyDescent="0.25">
      <c r="B576" t="s">
        <v>1392</v>
      </c>
      <c r="D576" t="s">
        <v>1393</v>
      </c>
    </row>
    <row r="577" spans="2:25" x14ac:dyDescent="0.25">
      <c r="B577" t="s">
        <v>1394</v>
      </c>
      <c r="D577" t="s">
        <v>1393</v>
      </c>
    </row>
    <row r="578" spans="2:25" x14ac:dyDescent="0.25">
      <c r="B578" t="s">
        <v>1395</v>
      </c>
      <c r="D578" t="s">
        <v>1378</v>
      </c>
      <c r="X578" t="s">
        <v>1378</v>
      </c>
      <c r="Y578" t="s">
        <v>1378</v>
      </c>
    </row>
    <row r="579" spans="2:25" x14ac:dyDescent="0.25">
      <c r="B579" t="s">
        <v>1396</v>
      </c>
      <c r="D579" t="s">
        <v>1378</v>
      </c>
      <c r="X579" t="s">
        <v>1378</v>
      </c>
      <c r="Y579" t="s">
        <v>1378</v>
      </c>
    </row>
    <row r="580" spans="2:25" x14ac:dyDescent="0.25">
      <c r="B580" t="s">
        <v>1397</v>
      </c>
      <c r="D580" t="s">
        <v>1378</v>
      </c>
      <c r="X580" t="s">
        <v>1378</v>
      </c>
      <c r="Y580" t="s">
        <v>1378</v>
      </c>
    </row>
    <row r="581" spans="2:25" x14ac:dyDescent="0.25">
      <c r="B581" t="s">
        <v>1398</v>
      </c>
      <c r="D581" t="s">
        <v>1378</v>
      </c>
      <c r="X581" t="s">
        <v>1378</v>
      </c>
      <c r="Y581" t="s">
        <v>1378</v>
      </c>
    </row>
    <row r="582" spans="2:25" x14ac:dyDescent="0.25">
      <c r="B582" t="s">
        <v>1399</v>
      </c>
      <c r="D582" t="s">
        <v>1378</v>
      </c>
      <c r="X582" t="s">
        <v>1378</v>
      </c>
      <c r="Y582" t="s">
        <v>1378</v>
      </c>
    </row>
    <row r="583" spans="2:25" x14ac:dyDescent="0.25">
      <c r="B583" t="s">
        <v>1400</v>
      </c>
      <c r="D583" t="s">
        <v>1378</v>
      </c>
      <c r="X583" t="s">
        <v>1378</v>
      </c>
      <c r="Y583" t="s">
        <v>1378</v>
      </c>
    </row>
    <row r="584" spans="2:25" x14ac:dyDescent="0.25">
      <c r="B584" t="s">
        <v>1401</v>
      </c>
      <c r="D584" t="s">
        <v>1378</v>
      </c>
      <c r="X584" t="s">
        <v>1378</v>
      </c>
      <c r="Y584" t="s">
        <v>1378</v>
      </c>
    </row>
    <row r="585" spans="2:25" x14ac:dyDescent="0.25">
      <c r="B585" t="s">
        <v>1402</v>
      </c>
      <c r="D585" t="s">
        <v>1386</v>
      </c>
    </row>
    <row r="586" spans="2:25" x14ac:dyDescent="0.25">
      <c r="B586" t="s">
        <v>1403</v>
      </c>
      <c r="D586" t="s">
        <v>1378</v>
      </c>
      <c r="X586" t="s">
        <v>1378</v>
      </c>
      <c r="Y586" t="s">
        <v>1378</v>
      </c>
    </row>
    <row r="587" spans="2:25" x14ac:dyDescent="0.25">
      <c r="B587" t="s">
        <v>1404</v>
      </c>
      <c r="D587" t="s">
        <v>1378</v>
      </c>
      <c r="X587" t="s">
        <v>1378</v>
      </c>
      <c r="Y587" t="s">
        <v>1378</v>
      </c>
    </row>
    <row r="588" spans="2:25" x14ac:dyDescent="0.25">
      <c r="B588" t="s">
        <v>1405</v>
      </c>
      <c r="D588" t="s">
        <v>1378</v>
      </c>
      <c r="X588" t="s">
        <v>1378</v>
      </c>
      <c r="Y588" t="s">
        <v>1378</v>
      </c>
    </row>
    <row r="589" spans="2:25" x14ac:dyDescent="0.25">
      <c r="B589" t="s">
        <v>1406</v>
      </c>
      <c r="D589" t="s">
        <v>1378</v>
      </c>
      <c r="X589" t="s">
        <v>1378</v>
      </c>
      <c r="Y589" t="s">
        <v>1378</v>
      </c>
    </row>
    <row r="590" spans="2:25" x14ac:dyDescent="0.25">
      <c r="B590" t="s">
        <v>1407</v>
      </c>
      <c r="D590" t="s">
        <v>1378</v>
      </c>
      <c r="X590" t="s">
        <v>1378</v>
      </c>
      <c r="Y590" t="s">
        <v>1378</v>
      </c>
    </row>
    <row r="591" spans="2:25" x14ac:dyDescent="0.25">
      <c r="B591" t="s">
        <v>1408</v>
      </c>
      <c r="D591" t="s">
        <v>1378</v>
      </c>
      <c r="X591" t="s">
        <v>1378</v>
      </c>
      <c r="Y591" t="s">
        <v>1378</v>
      </c>
    </row>
    <row r="592" spans="2:25" x14ac:dyDescent="0.25">
      <c r="B592" t="s">
        <v>1409</v>
      </c>
      <c r="D592" t="s">
        <v>1378</v>
      </c>
      <c r="X592" t="s">
        <v>1378</v>
      </c>
      <c r="Y592" t="s">
        <v>1378</v>
      </c>
    </row>
    <row r="593" spans="2:25" x14ac:dyDescent="0.25">
      <c r="B593" t="s">
        <v>1410</v>
      </c>
      <c r="D593" t="s">
        <v>1378</v>
      </c>
      <c r="X593" t="s">
        <v>1378</v>
      </c>
      <c r="Y593" t="s">
        <v>1378</v>
      </c>
    </row>
    <row r="594" spans="2:25" x14ac:dyDescent="0.25">
      <c r="B594" t="s">
        <v>1411</v>
      </c>
      <c r="D594" t="s">
        <v>1378</v>
      </c>
      <c r="X594" t="s">
        <v>1378</v>
      </c>
      <c r="Y594" t="s">
        <v>1378</v>
      </c>
    </row>
    <row r="595" spans="2:25" x14ac:dyDescent="0.25">
      <c r="B595" t="s">
        <v>1412</v>
      </c>
      <c r="D595" t="s">
        <v>1378</v>
      </c>
      <c r="X595" t="s">
        <v>1378</v>
      </c>
      <c r="Y595" t="s">
        <v>1378</v>
      </c>
    </row>
    <row r="596" spans="2:25" x14ac:dyDescent="0.25">
      <c r="B596" t="s">
        <v>1413</v>
      </c>
      <c r="D596" t="s">
        <v>1378</v>
      </c>
      <c r="X596" t="s">
        <v>1378</v>
      </c>
      <c r="Y596" t="s">
        <v>1378</v>
      </c>
    </row>
    <row r="597" spans="2:25" x14ac:dyDescent="0.25">
      <c r="B597" t="s">
        <v>1414</v>
      </c>
      <c r="D597" t="s">
        <v>1378</v>
      </c>
      <c r="X597" t="s">
        <v>1378</v>
      </c>
      <c r="Y597" t="s">
        <v>1378</v>
      </c>
    </row>
    <row r="598" spans="2:25" x14ac:dyDescent="0.25">
      <c r="B598" t="s">
        <v>1415</v>
      </c>
      <c r="D598" t="s">
        <v>1378</v>
      </c>
      <c r="X598" t="s">
        <v>1378</v>
      </c>
      <c r="Y598" t="s">
        <v>1378</v>
      </c>
    </row>
    <row r="599" spans="2:25" x14ac:dyDescent="0.25">
      <c r="B599" t="s">
        <v>1416</v>
      </c>
      <c r="D599" t="s">
        <v>1378</v>
      </c>
      <c r="X599" t="s">
        <v>1378</v>
      </c>
      <c r="Y599" t="s">
        <v>1378</v>
      </c>
    </row>
    <row r="600" spans="2:25" x14ac:dyDescent="0.25">
      <c r="B600" t="s">
        <v>1417</v>
      </c>
      <c r="D600" t="s">
        <v>1378</v>
      </c>
      <c r="X600" t="s">
        <v>1378</v>
      </c>
      <c r="Y600" t="s">
        <v>1378</v>
      </c>
    </row>
    <row r="601" spans="2:25" x14ac:dyDescent="0.25">
      <c r="B601" t="s">
        <v>1418</v>
      </c>
      <c r="D601" t="s">
        <v>1378</v>
      </c>
      <c r="X601" t="s">
        <v>1378</v>
      </c>
      <c r="Y601" t="s">
        <v>1378</v>
      </c>
    </row>
    <row r="602" spans="2:25" x14ac:dyDescent="0.25">
      <c r="B602" t="s">
        <v>1419</v>
      </c>
      <c r="D602" t="s">
        <v>1378</v>
      </c>
      <c r="X602" t="s">
        <v>1378</v>
      </c>
      <c r="Y602" t="s">
        <v>1378</v>
      </c>
    </row>
    <row r="603" spans="2:25" x14ac:dyDescent="0.25">
      <c r="B603" t="s">
        <v>1420</v>
      </c>
      <c r="D603" t="s">
        <v>1378</v>
      </c>
      <c r="X603" t="s">
        <v>1378</v>
      </c>
      <c r="Y603" t="s">
        <v>1378</v>
      </c>
    </row>
    <row r="604" spans="2:25" x14ac:dyDescent="0.25">
      <c r="B604" t="s">
        <v>1421</v>
      </c>
      <c r="D604" t="s">
        <v>1378</v>
      </c>
      <c r="X604" t="s">
        <v>1378</v>
      </c>
      <c r="Y604" t="s">
        <v>1378</v>
      </c>
    </row>
    <row r="605" spans="2:25" x14ac:dyDescent="0.25">
      <c r="B605" t="s">
        <v>1422</v>
      </c>
      <c r="D605" t="s">
        <v>1378</v>
      </c>
      <c r="X605" t="s">
        <v>1378</v>
      </c>
      <c r="Y605" t="s">
        <v>1378</v>
      </c>
    </row>
    <row r="606" spans="2:25" x14ac:dyDescent="0.25">
      <c r="B606" t="s">
        <v>1423</v>
      </c>
      <c r="D606" t="s">
        <v>1378</v>
      </c>
      <c r="X606" t="s">
        <v>1378</v>
      </c>
      <c r="Y606" t="s">
        <v>1378</v>
      </c>
    </row>
    <row r="607" spans="2:25" x14ac:dyDescent="0.25">
      <c r="B607" t="s">
        <v>1424</v>
      </c>
      <c r="D607" t="s">
        <v>1378</v>
      </c>
      <c r="X607" t="s">
        <v>1378</v>
      </c>
      <c r="Y607" t="s">
        <v>1378</v>
      </c>
    </row>
    <row r="608" spans="2:25" x14ac:dyDescent="0.25">
      <c r="B608" t="s">
        <v>1425</v>
      </c>
      <c r="D608" t="s">
        <v>1426</v>
      </c>
    </row>
    <row r="609" spans="2:25" x14ac:dyDescent="0.25">
      <c r="B609" t="s">
        <v>1427</v>
      </c>
      <c r="D609" t="s">
        <v>1378</v>
      </c>
      <c r="X609" t="s">
        <v>1378</v>
      </c>
      <c r="Y609" t="s">
        <v>1378</v>
      </c>
    </row>
    <row r="610" spans="2:25" x14ac:dyDescent="0.25">
      <c r="B610" t="s">
        <v>1428</v>
      </c>
      <c r="D610" t="s">
        <v>1378</v>
      </c>
      <c r="X610" t="s">
        <v>1378</v>
      </c>
      <c r="Y610" t="s">
        <v>1378</v>
      </c>
    </row>
    <row r="611" spans="2:25" x14ac:dyDescent="0.25">
      <c r="B611" t="s">
        <v>1429</v>
      </c>
      <c r="D611" t="s">
        <v>1378</v>
      </c>
      <c r="X611" t="s">
        <v>1378</v>
      </c>
      <c r="Y611" t="s">
        <v>1378</v>
      </c>
    </row>
    <row r="612" spans="2:25" x14ac:dyDescent="0.25">
      <c r="B612" t="s">
        <v>1430</v>
      </c>
      <c r="D612" t="s">
        <v>1378</v>
      </c>
      <c r="X612" t="s">
        <v>1378</v>
      </c>
      <c r="Y612" t="s">
        <v>1378</v>
      </c>
    </row>
    <row r="613" spans="2:25" x14ac:dyDescent="0.25">
      <c r="B613" t="s">
        <v>1431</v>
      </c>
      <c r="D613" t="s">
        <v>1380</v>
      </c>
    </row>
    <row r="614" spans="2:25" x14ac:dyDescent="0.25">
      <c r="B614" t="s">
        <v>1432</v>
      </c>
      <c r="D614" t="s">
        <v>1378</v>
      </c>
      <c r="X614" t="s">
        <v>1378</v>
      </c>
      <c r="Y614" t="s">
        <v>1378</v>
      </c>
    </row>
    <row r="615" spans="2:25" x14ac:dyDescent="0.25">
      <c r="B615" t="s">
        <v>1433</v>
      </c>
      <c r="D615" t="s">
        <v>1378</v>
      </c>
      <c r="X615" t="s">
        <v>1378</v>
      </c>
      <c r="Y615" t="s">
        <v>1378</v>
      </c>
    </row>
    <row r="616" spans="2:25" x14ac:dyDescent="0.25">
      <c r="B616" t="s">
        <v>1434</v>
      </c>
      <c r="D616" t="s">
        <v>1378</v>
      </c>
      <c r="X616" t="s">
        <v>1378</v>
      </c>
      <c r="Y616" t="s">
        <v>1378</v>
      </c>
    </row>
    <row r="617" spans="2:25" x14ac:dyDescent="0.25">
      <c r="B617" t="s">
        <v>1435</v>
      </c>
      <c r="D617" t="s">
        <v>1378</v>
      </c>
      <c r="X617" t="s">
        <v>1378</v>
      </c>
      <c r="Y617" t="s">
        <v>1378</v>
      </c>
    </row>
    <row r="618" spans="2:25" x14ac:dyDescent="0.25">
      <c r="B618" t="s">
        <v>1436</v>
      </c>
      <c r="D618" t="s">
        <v>1378</v>
      </c>
      <c r="X618" t="s">
        <v>1378</v>
      </c>
      <c r="Y618" t="s">
        <v>1378</v>
      </c>
    </row>
    <row r="619" spans="2:25" x14ac:dyDescent="0.25">
      <c r="B619" t="s">
        <v>1437</v>
      </c>
      <c r="D619" t="s">
        <v>1378</v>
      </c>
      <c r="X619" t="s">
        <v>1378</v>
      </c>
      <c r="Y619" t="s">
        <v>1378</v>
      </c>
    </row>
    <row r="620" spans="2:25" x14ac:dyDescent="0.25">
      <c r="B620" t="s">
        <v>1438</v>
      </c>
      <c r="D620" t="s">
        <v>1426</v>
      </c>
    </row>
    <row r="621" spans="2:25" x14ac:dyDescent="0.25">
      <c r="B621" t="s">
        <v>1439</v>
      </c>
      <c r="D621" t="s">
        <v>1380</v>
      </c>
    </row>
    <row r="622" spans="2:25" x14ac:dyDescent="0.25">
      <c r="B622" t="s">
        <v>1440</v>
      </c>
      <c r="D622" t="s">
        <v>1378</v>
      </c>
      <c r="X622" t="s">
        <v>1378</v>
      </c>
      <c r="Y622" t="s">
        <v>1378</v>
      </c>
    </row>
    <row r="623" spans="2:25" x14ac:dyDescent="0.25">
      <c r="B623" t="s">
        <v>1441</v>
      </c>
      <c r="D623" t="s">
        <v>1378</v>
      </c>
      <c r="X623" t="s">
        <v>1378</v>
      </c>
      <c r="Y623" t="s">
        <v>1378</v>
      </c>
    </row>
    <row r="624" spans="2:25" x14ac:dyDescent="0.25">
      <c r="B624" t="s">
        <v>1442</v>
      </c>
      <c r="D624" t="s">
        <v>1378</v>
      </c>
      <c r="X624" t="s">
        <v>1378</v>
      </c>
      <c r="Y624" t="s">
        <v>1378</v>
      </c>
    </row>
    <row r="625" spans="2:25" x14ac:dyDescent="0.25">
      <c r="B625" t="s">
        <v>1443</v>
      </c>
      <c r="D625" t="s">
        <v>1378</v>
      </c>
      <c r="X625" t="s">
        <v>1378</v>
      </c>
      <c r="Y625" t="s">
        <v>1378</v>
      </c>
    </row>
    <row r="626" spans="2:25" x14ac:dyDescent="0.25">
      <c r="B626" t="s">
        <v>1444</v>
      </c>
      <c r="D626" t="s">
        <v>1380</v>
      </c>
    </row>
    <row r="627" spans="2:25" x14ac:dyDescent="0.25">
      <c r="B627" t="s">
        <v>1445</v>
      </c>
      <c r="D627" t="s">
        <v>1378</v>
      </c>
      <c r="X627" t="s">
        <v>1378</v>
      </c>
      <c r="Y627" t="s">
        <v>1378</v>
      </c>
    </row>
    <row r="628" spans="2:25" x14ac:dyDescent="0.25">
      <c r="B628" t="s">
        <v>1446</v>
      </c>
      <c r="D628" t="s">
        <v>1378</v>
      </c>
      <c r="X628" t="s">
        <v>1378</v>
      </c>
      <c r="Y628" t="s">
        <v>1378</v>
      </c>
    </row>
    <row r="629" spans="2:25" x14ac:dyDescent="0.25">
      <c r="B629" t="s">
        <v>1447</v>
      </c>
      <c r="D629" t="s">
        <v>1378</v>
      </c>
      <c r="X629" t="s">
        <v>1378</v>
      </c>
      <c r="Y629" t="s">
        <v>1378</v>
      </c>
    </row>
    <row r="630" spans="2:25" x14ac:dyDescent="0.25">
      <c r="B630" t="s">
        <v>1448</v>
      </c>
      <c r="D630" t="s">
        <v>1378</v>
      </c>
      <c r="X630" t="s">
        <v>1378</v>
      </c>
      <c r="Y630" t="s">
        <v>1378</v>
      </c>
    </row>
    <row r="631" spans="2:25" x14ac:dyDescent="0.25">
      <c r="B631" t="s">
        <v>1449</v>
      </c>
      <c r="D631" t="s">
        <v>1378</v>
      </c>
      <c r="X631" t="s">
        <v>1378</v>
      </c>
      <c r="Y631" t="s">
        <v>1378</v>
      </c>
    </row>
    <row r="632" spans="2:25" x14ac:dyDescent="0.25">
      <c r="B632" t="s">
        <v>1450</v>
      </c>
      <c r="D632" t="s">
        <v>1378</v>
      </c>
      <c r="X632" t="s">
        <v>1378</v>
      </c>
      <c r="Y632" t="s">
        <v>1378</v>
      </c>
    </row>
    <row r="633" spans="2:25" x14ac:dyDescent="0.25">
      <c r="B633" t="s">
        <v>1451</v>
      </c>
      <c r="D633" t="s">
        <v>1378</v>
      </c>
      <c r="X633" t="s">
        <v>1378</v>
      </c>
      <c r="Y633" t="s">
        <v>1378</v>
      </c>
    </row>
    <row r="634" spans="2:25" x14ac:dyDescent="0.25">
      <c r="B634" t="s">
        <v>1452</v>
      </c>
      <c r="D634" t="s">
        <v>1378</v>
      </c>
      <c r="X634" t="s">
        <v>1378</v>
      </c>
      <c r="Y634" t="s">
        <v>1378</v>
      </c>
    </row>
    <row r="635" spans="2:25" x14ac:dyDescent="0.25">
      <c r="B635" t="s">
        <v>1453</v>
      </c>
      <c r="D635" t="s">
        <v>1378</v>
      </c>
      <c r="X635" t="s">
        <v>1378</v>
      </c>
      <c r="Y635" t="s">
        <v>1378</v>
      </c>
    </row>
    <row r="636" spans="2:25" x14ac:dyDescent="0.25">
      <c r="B636" t="s">
        <v>1454</v>
      </c>
      <c r="D636" t="s">
        <v>1378</v>
      </c>
      <c r="X636" t="s">
        <v>1378</v>
      </c>
      <c r="Y636" t="s">
        <v>1378</v>
      </c>
    </row>
    <row r="637" spans="2:25" x14ac:dyDescent="0.25">
      <c r="B637" t="s">
        <v>1455</v>
      </c>
      <c r="D637" t="s">
        <v>1378</v>
      </c>
      <c r="X637" t="s">
        <v>1378</v>
      </c>
      <c r="Y637" t="s">
        <v>1378</v>
      </c>
    </row>
    <row r="638" spans="2:25" x14ac:dyDescent="0.25">
      <c r="B638" t="s">
        <v>1456</v>
      </c>
      <c r="D638" t="s">
        <v>1378</v>
      </c>
      <c r="X638" t="s">
        <v>1378</v>
      </c>
      <c r="Y638" t="s">
        <v>1378</v>
      </c>
    </row>
    <row r="639" spans="2:25" x14ac:dyDescent="0.25">
      <c r="B639" t="s">
        <v>1457</v>
      </c>
      <c r="D639" t="s">
        <v>1378</v>
      </c>
      <c r="X639" t="s">
        <v>1378</v>
      </c>
      <c r="Y639" t="s">
        <v>1378</v>
      </c>
    </row>
    <row r="640" spans="2:25" x14ac:dyDescent="0.25">
      <c r="B640" t="s">
        <v>1458</v>
      </c>
      <c r="D640" t="s">
        <v>1378</v>
      </c>
      <c r="X640" t="s">
        <v>1378</v>
      </c>
      <c r="Y640" t="s">
        <v>1378</v>
      </c>
    </row>
    <row r="641" spans="2:25" x14ac:dyDescent="0.25">
      <c r="B641" t="s">
        <v>1459</v>
      </c>
      <c r="D641" t="s">
        <v>1378</v>
      </c>
      <c r="X641" t="s">
        <v>1378</v>
      </c>
      <c r="Y641" t="s">
        <v>1378</v>
      </c>
    </row>
    <row r="642" spans="2:25" x14ac:dyDescent="0.25">
      <c r="B642" t="s">
        <v>1460</v>
      </c>
      <c r="D642" t="s">
        <v>1378</v>
      </c>
      <c r="X642" t="s">
        <v>1378</v>
      </c>
      <c r="Y642" t="s">
        <v>1378</v>
      </c>
    </row>
    <row r="643" spans="2:25" x14ac:dyDescent="0.25">
      <c r="B643" t="s">
        <v>1461</v>
      </c>
      <c r="D643" t="s">
        <v>1378</v>
      </c>
      <c r="X643" t="s">
        <v>1378</v>
      </c>
      <c r="Y643" t="s">
        <v>1378</v>
      </c>
    </row>
    <row r="644" spans="2:25" x14ac:dyDescent="0.25">
      <c r="B644" t="s">
        <v>1462</v>
      </c>
      <c r="D644" t="s">
        <v>1378</v>
      </c>
      <c r="X644" t="s">
        <v>1378</v>
      </c>
      <c r="Y644" t="s">
        <v>1378</v>
      </c>
    </row>
    <row r="645" spans="2:25" x14ac:dyDescent="0.25">
      <c r="B645" t="s">
        <v>1463</v>
      </c>
      <c r="D645" t="s">
        <v>1378</v>
      </c>
      <c r="X645" t="s">
        <v>1378</v>
      </c>
      <c r="Y645" t="s">
        <v>1378</v>
      </c>
    </row>
    <row r="646" spans="2:25" x14ac:dyDescent="0.25">
      <c r="B646" t="s">
        <v>1464</v>
      </c>
      <c r="D646" t="s">
        <v>1378</v>
      </c>
      <c r="X646" t="s">
        <v>1378</v>
      </c>
      <c r="Y646" t="s">
        <v>1378</v>
      </c>
    </row>
    <row r="647" spans="2:25" x14ac:dyDescent="0.25">
      <c r="B647" t="s">
        <v>1465</v>
      </c>
      <c r="D647" t="s">
        <v>1378</v>
      </c>
      <c r="X647" t="s">
        <v>1378</v>
      </c>
      <c r="Y647" t="s">
        <v>1378</v>
      </c>
    </row>
    <row r="648" spans="2:25" x14ac:dyDescent="0.25">
      <c r="B648" t="s">
        <v>1466</v>
      </c>
      <c r="D648" t="s">
        <v>1378</v>
      </c>
      <c r="X648" t="s">
        <v>1378</v>
      </c>
      <c r="Y648" t="s">
        <v>1378</v>
      </c>
    </row>
    <row r="649" spans="2:25" x14ac:dyDescent="0.25">
      <c r="B649" t="s">
        <v>1467</v>
      </c>
      <c r="D649" t="s">
        <v>1378</v>
      </c>
      <c r="X649" t="s">
        <v>1378</v>
      </c>
      <c r="Y649" t="s">
        <v>1378</v>
      </c>
    </row>
    <row r="650" spans="2:25" x14ac:dyDescent="0.25">
      <c r="B650" t="s">
        <v>1468</v>
      </c>
      <c r="D650" t="s">
        <v>1378</v>
      </c>
      <c r="X650" t="s">
        <v>1378</v>
      </c>
      <c r="Y650" t="s">
        <v>1378</v>
      </c>
    </row>
    <row r="651" spans="2:25" x14ac:dyDescent="0.25">
      <c r="B651" t="s">
        <v>1469</v>
      </c>
      <c r="D651" t="s">
        <v>1470</v>
      </c>
    </row>
    <row r="652" spans="2:25" x14ac:dyDescent="0.25">
      <c r="B652" t="s">
        <v>1471</v>
      </c>
      <c r="D652" t="s">
        <v>1378</v>
      </c>
      <c r="X652" t="s">
        <v>1378</v>
      </c>
      <c r="Y652" t="s">
        <v>1378</v>
      </c>
    </row>
    <row r="653" spans="2:25" x14ac:dyDescent="0.25">
      <c r="B653" t="s">
        <v>1472</v>
      </c>
      <c r="D653" t="s">
        <v>1378</v>
      </c>
      <c r="X653" t="s">
        <v>1378</v>
      </c>
      <c r="Y653" t="s">
        <v>1378</v>
      </c>
    </row>
    <row r="654" spans="2:25" x14ac:dyDescent="0.25">
      <c r="B654" t="s">
        <v>1473</v>
      </c>
      <c r="D654" t="s">
        <v>1378</v>
      </c>
      <c r="X654" t="s">
        <v>1378</v>
      </c>
      <c r="Y654" t="s">
        <v>1378</v>
      </c>
    </row>
    <row r="655" spans="2:25" x14ac:dyDescent="0.25">
      <c r="B655" t="s">
        <v>1474</v>
      </c>
      <c r="D655" t="s">
        <v>1378</v>
      </c>
      <c r="X655" t="s">
        <v>1378</v>
      </c>
      <c r="Y655" t="s">
        <v>1378</v>
      </c>
    </row>
    <row r="656" spans="2:25" x14ac:dyDescent="0.25">
      <c r="B656" t="s">
        <v>1475</v>
      </c>
      <c r="D656" t="s">
        <v>1378</v>
      </c>
      <c r="X656" t="s">
        <v>1378</v>
      </c>
      <c r="Y656" t="s">
        <v>1378</v>
      </c>
    </row>
    <row r="657" spans="2:25" x14ac:dyDescent="0.25">
      <c r="B657" t="s">
        <v>1476</v>
      </c>
      <c r="D657" t="s">
        <v>1470</v>
      </c>
    </row>
    <row r="658" spans="2:25" x14ac:dyDescent="0.25">
      <c r="B658" t="s">
        <v>1477</v>
      </c>
      <c r="D658" t="s">
        <v>1478</v>
      </c>
    </row>
    <row r="659" spans="2:25" x14ac:dyDescent="0.25">
      <c r="B659" t="s">
        <v>1479</v>
      </c>
      <c r="D659" t="s">
        <v>1478</v>
      </c>
    </row>
    <row r="660" spans="2:25" x14ac:dyDescent="0.25">
      <c r="B660" t="s">
        <v>1480</v>
      </c>
      <c r="D660" t="s">
        <v>1378</v>
      </c>
      <c r="X660" t="s">
        <v>1378</v>
      </c>
      <c r="Y660" t="s">
        <v>1378</v>
      </c>
    </row>
    <row r="661" spans="2:25" x14ac:dyDescent="0.25">
      <c r="B661" t="s">
        <v>1481</v>
      </c>
      <c r="D661" t="s">
        <v>1378</v>
      </c>
      <c r="X661" t="s">
        <v>1378</v>
      </c>
      <c r="Y661" t="s">
        <v>1378</v>
      </c>
    </row>
    <row r="662" spans="2:25" x14ac:dyDescent="0.25">
      <c r="B662" t="s">
        <v>1482</v>
      </c>
      <c r="D662" t="s">
        <v>1378</v>
      </c>
      <c r="X662" t="s">
        <v>1378</v>
      </c>
      <c r="Y662" t="s">
        <v>1378</v>
      </c>
    </row>
    <row r="663" spans="2:25" x14ac:dyDescent="0.25">
      <c r="B663" t="s">
        <v>1483</v>
      </c>
      <c r="D663" t="s">
        <v>1470</v>
      </c>
    </row>
    <row r="664" spans="2:25" x14ac:dyDescent="0.25">
      <c r="B664" t="s">
        <v>1484</v>
      </c>
      <c r="D664" t="s">
        <v>1478</v>
      </c>
    </row>
    <row r="665" spans="2:25" x14ac:dyDescent="0.25">
      <c r="B665" t="s">
        <v>1485</v>
      </c>
      <c r="D665" t="s">
        <v>1478</v>
      </c>
    </row>
    <row r="666" spans="2:25" x14ac:dyDescent="0.25">
      <c r="B666" t="s">
        <v>1486</v>
      </c>
      <c r="D666" t="s">
        <v>1487</v>
      </c>
    </row>
    <row r="667" spans="2:25" x14ac:dyDescent="0.25">
      <c r="B667" t="s">
        <v>1488</v>
      </c>
      <c r="D667" t="s">
        <v>1487</v>
      </c>
    </row>
    <row r="668" spans="2:25" x14ac:dyDescent="0.25">
      <c r="B668" t="s">
        <v>1489</v>
      </c>
      <c r="D668" t="s">
        <v>1487</v>
      </c>
    </row>
    <row r="669" spans="2:25" x14ac:dyDescent="0.25">
      <c r="B669" t="s">
        <v>1490</v>
      </c>
      <c r="D669" t="s">
        <v>1491</v>
      </c>
      <c r="X669" t="s">
        <v>1491</v>
      </c>
      <c r="Y669">
        <v>1.8</v>
      </c>
    </row>
    <row r="670" spans="2:25" x14ac:dyDescent="0.25">
      <c r="B670" t="s">
        <v>1492</v>
      </c>
      <c r="D670" t="s">
        <v>1378</v>
      </c>
      <c r="X670" t="s">
        <v>1378</v>
      </c>
      <c r="Y670" t="s">
        <v>1378</v>
      </c>
    </row>
    <row r="671" spans="2:25" x14ac:dyDescent="0.25">
      <c r="B671" t="s">
        <v>1493</v>
      </c>
      <c r="D671" t="s">
        <v>1378</v>
      </c>
      <c r="X671" t="s">
        <v>1378</v>
      </c>
      <c r="Y671" t="s">
        <v>1378</v>
      </c>
    </row>
    <row r="672" spans="2:25" x14ac:dyDescent="0.25">
      <c r="B672" t="s">
        <v>1494</v>
      </c>
      <c r="D672" t="s">
        <v>1378</v>
      </c>
      <c r="X672" t="s">
        <v>1378</v>
      </c>
      <c r="Y672" t="s">
        <v>1378</v>
      </c>
    </row>
    <row r="673" spans="2:25" x14ac:dyDescent="0.25">
      <c r="B673" t="s">
        <v>1495</v>
      </c>
      <c r="D673" t="s">
        <v>1378</v>
      </c>
      <c r="X673" t="s">
        <v>1378</v>
      </c>
      <c r="Y673" t="s">
        <v>1378</v>
      </c>
    </row>
    <row r="674" spans="2:25" x14ac:dyDescent="0.25">
      <c r="B674" t="s">
        <v>1496</v>
      </c>
      <c r="D674" t="s">
        <v>1378</v>
      </c>
      <c r="X674" t="s">
        <v>1378</v>
      </c>
      <c r="Y674" t="s">
        <v>1378</v>
      </c>
    </row>
    <row r="675" spans="2:25" x14ac:dyDescent="0.25">
      <c r="B675" t="s">
        <v>1497</v>
      </c>
      <c r="D675" t="s">
        <v>1378</v>
      </c>
      <c r="X675" t="s">
        <v>1378</v>
      </c>
      <c r="Y675" t="s">
        <v>1378</v>
      </c>
    </row>
    <row r="676" spans="2:25" x14ac:dyDescent="0.25">
      <c r="B676" t="s">
        <v>1498</v>
      </c>
      <c r="D676" t="s">
        <v>1378</v>
      </c>
      <c r="X676" t="s">
        <v>1378</v>
      </c>
      <c r="Y676" t="s">
        <v>1378</v>
      </c>
    </row>
    <row r="677" spans="2:25" x14ac:dyDescent="0.25">
      <c r="B677" t="s">
        <v>1499</v>
      </c>
      <c r="D677" t="s">
        <v>1470</v>
      </c>
    </row>
    <row r="678" spans="2:25" x14ac:dyDescent="0.25">
      <c r="B678" t="s">
        <v>1500</v>
      </c>
      <c r="D678" t="s">
        <v>1501</v>
      </c>
    </row>
    <row r="679" spans="2:25" x14ac:dyDescent="0.25">
      <c r="B679" t="s">
        <v>1502</v>
      </c>
      <c r="D679" t="s">
        <v>1378</v>
      </c>
      <c r="X679" t="s">
        <v>1378</v>
      </c>
      <c r="Y679" t="s">
        <v>1378</v>
      </c>
    </row>
    <row r="680" spans="2:25" x14ac:dyDescent="0.25">
      <c r="B680" t="s">
        <v>1503</v>
      </c>
      <c r="D680" t="s">
        <v>1504</v>
      </c>
    </row>
    <row r="681" spans="2:25" x14ac:dyDescent="0.25">
      <c r="B681" t="s">
        <v>1505</v>
      </c>
      <c r="D681" t="s">
        <v>1378</v>
      </c>
      <c r="X681" t="s">
        <v>1378</v>
      </c>
      <c r="Y681" t="s">
        <v>1378</v>
      </c>
    </row>
    <row r="682" spans="2:25" x14ac:dyDescent="0.25">
      <c r="B682" t="s">
        <v>1506</v>
      </c>
      <c r="D682" t="s">
        <v>1504</v>
      </c>
    </row>
    <row r="683" spans="2:25" x14ac:dyDescent="0.25">
      <c r="B683" t="s">
        <v>1507</v>
      </c>
      <c r="D683" t="s">
        <v>1378</v>
      </c>
      <c r="X683" t="s">
        <v>1378</v>
      </c>
      <c r="Y683" t="s">
        <v>1378</v>
      </c>
    </row>
    <row r="684" spans="2:25" x14ac:dyDescent="0.25">
      <c r="B684" t="s">
        <v>1508</v>
      </c>
      <c r="D684" t="s">
        <v>1504</v>
      </c>
    </row>
    <row r="685" spans="2:25" x14ac:dyDescent="0.25">
      <c r="B685" t="s">
        <v>1509</v>
      </c>
      <c r="D685" t="s">
        <v>1491</v>
      </c>
      <c r="X685" t="s">
        <v>1491</v>
      </c>
      <c r="Y685">
        <v>1.8</v>
      </c>
    </row>
    <row r="686" spans="2:25" x14ac:dyDescent="0.25">
      <c r="B686" t="s">
        <v>1510</v>
      </c>
      <c r="D686" t="s">
        <v>1501</v>
      </c>
    </row>
    <row r="687" spans="2:25" x14ac:dyDescent="0.25">
      <c r="B687" t="s">
        <v>1511</v>
      </c>
      <c r="D687" t="s">
        <v>1378</v>
      </c>
      <c r="X687" t="s">
        <v>1378</v>
      </c>
      <c r="Y687" t="s">
        <v>1378</v>
      </c>
    </row>
    <row r="688" spans="2:25" x14ac:dyDescent="0.25">
      <c r="B688" t="s">
        <v>1512</v>
      </c>
      <c r="D688" t="s">
        <v>1378</v>
      </c>
      <c r="X688" t="s">
        <v>1378</v>
      </c>
      <c r="Y688" t="s">
        <v>1378</v>
      </c>
    </row>
    <row r="689" spans="2:25" x14ac:dyDescent="0.25">
      <c r="B689" t="s">
        <v>1513</v>
      </c>
      <c r="D689" t="s">
        <v>1501</v>
      </c>
    </row>
    <row r="690" spans="2:25" x14ac:dyDescent="0.25">
      <c r="B690" t="s">
        <v>1514</v>
      </c>
      <c r="D690" t="s">
        <v>1501</v>
      </c>
    </row>
    <row r="691" spans="2:25" x14ac:dyDescent="0.25">
      <c r="B691" t="s">
        <v>1515</v>
      </c>
      <c r="D691" t="s">
        <v>1378</v>
      </c>
      <c r="X691" t="s">
        <v>1378</v>
      </c>
      <c r="Y691" t="s">
        <v>1378</v>
      </c>
    </row>
    <row r="692" spans="2:25" x14ac:dyDescent="0.25">
      <c r="B692" t="s">
        <v>1516</v>
      </c>
      <c r="D692" t="s">
        <v>1501</v>
      </c>
    </row>
    <row r="693" spans="2:25" x14ac:dyDescent="0.25">
      <c r="B693" t="s">
        <v>1517</v>
      </c>
      <c r="D693" t="s">
        <v>1504</v>
      </c>
    </row>
    <row r="694" spans="2:25" x14ac:dyDescent="0.25">
      <c r="B694" t="s">
        <v>1518</v>
      </c>
      <c r="D694" t="s">
        <v>1378</v>
      </c>
      <c r="X694" t="s">
        <v>1378</v>
      </c>
      <c r="Y694" t="s">
        <v>1378</v>
      </c>
    </row>
    <row r="695" spans="2:25" x14ac:dyDescent="0.25">
      <c r="B695" t="s">
        <v>1519</v>
      </c>
      <c r="D695" t="s">
        <v>1504</v>
      </c>
    </row>
    <row r="696" spans="2:25" x14ac:dyDescent="0.25">
      <c r="B696" t="s">
        <v>1520</v>
      </c>
      <c r="D696" t="s">
        <v>1504</v>
      </c>
    </row>
    <row r="697" spans="2:25" x14ac:dyDescent="0.25">
      <c r="B697" t="s">
        <v>1521</v>
      </c>
      <c r="D697" t="s">
        <v>1501</v>
      </c>
    </row>
    <row r="698" spans="2:25" x14ac:dyDescent="0.25">
      <c r="B698" t="s">
        <v>1522</v>
      </c>
      <c r="D698" t="s">
        <v>1378</v>
      </c>
      <c r="X698" t="s">
        <v>1378</v>
      </c>
      <c r="Y698" t="s">
        <v>1378</v>
      </c>
    </row>
    <row r="699" spans="2:25" x14ac:dyDescent="0.25">
      <c r="B699" t="s">
        <v>1523</v>
      </c>
      <c r="D699" t="s">
        <v>1501</v>
      </c>
    </row>
    <row r="700" spans="2:25" x14ac:dyDescent="0.25">
      <c r="B700" t="s">
        <v>1524</v>
      </c>
      <c r="D700" t="s">
        <v>1378</v>
      </c>
      <c r="X700" t="s">
        <v>1378</v>
      </c>
      <c r="Y700" t="s">
        <v>1378</v>
      </c>
    </row>
    <row r="701" spans="2:25" x14ac:dyDescent="0.25">
      <c r="B701" t="s">
        <v>1525</v>
      </c>
      <c r="D701" t="s">
        <v>1378</v>
      </c>
      <c r="X701" t="s">
        <v>1378</v>
      </c>
      <c r="Y701" t="s">
        <v>1378</v>
      </c>
    </row>
    <row r="702" spans="2:25" x14ac:dyDescent="0.25">
      <c r="B702" t="s">
        <v>1526</v>
      </c>
      <c r="D702" t="s">
        <v>1378</v>
      </c>
      <c r="X702" t="s">
        <v>1378</v>
      </c>
      <c r="Y702" t="s">
        <v>1378</v>
      </c>
    </row>
    <row r="703" spans="2:25" x14ac:dyDescent="0.25">
      <c r="B703" t="s">
        <v>1527</v>
      </c>
      <c r="D703" t="s">
        <v>1504</v>
      </c>
    </row>
    <row r="704" spans="2:25" x14ac:dyDescent="0.25">
      <c r="B704" t="s">
        <v>1528</v>
      </c>
      <c r="D704" t="s">
        <v>1504</v>
      </c>
    </row>
    <row r="705" spans="2:25" x14ac:dyDescent="0.25">
      <c r="B705" t="s">
        <v>1529</v>
      </c>
      <c r="D705" t="s">
        <v>1504</v>
      </c>
    </row>
    <row r="706" spans="2:25" x14ac:dyDescent="0.25">
      <c r="B706" t="s">
        <v>1530</v>
      </c>
      <c r="D706" t="s">
        <v>1378</v>
      </c>
      <c r="X706" t="s">
        <v>1378</v>
      </c>
      <c r="Y706" t="s">
        <v>1378</v>
      </c>
    </row>
    <row r="707" spans="2:25" x14ac:dyDescent="0.25">
      <c r="B707" t="s">
        <v>1531</v>
      </c>
      <c r="D707" t="s">
        <v>1378</v>
      </c>
      <c r="X707" t="s">
        <v>1378</v>
      </c>
      <c r="Y707" t="s">
        <v>1378</v>
      </c>
    </row>
    <row r="708" spans="2:25" x14ac:dyDescent="0.25">
      <c r="B708" t="s">
        <v>1532</v>
      </c>
      <c r="D708" t="s">
        <v>1378</v>
      </c>
      <c r="X708" t="s">
        <v>1378</v>
      </c>
      <c r="Y708" t="s">
        <v>1378</v>
      </c>
    </row>
    <row r="709" spans="2:25" x14ac:dyDescent="0.25">
      <c r="B709" t="s">
        <v>1533</v>
      </c>
      <c r="D709" t="s">
        <v>1378</v>
      </c>
      <c r="X709" t="s">
        <v>1378</v>
      </c>
      <c r="Y709" t="s">
        <v>1378</v>
      </c>
    </row>
    <row r="710" spans="2:25" x14ac:dyDescent="0.25">
      <c r="B710" t="s">
        <v>1534</v>
      </c>
      <c r="D710" t="s">
        <v>1501</v>
      </c>
    </row>
    <row r="711" spans="2:25" x14ac:dyDescent="0.25">
      <c r="B711" t="s">
        <v>1535</v>
      </c>
      <c r="D711" t="s">
        <v>1501</v>
      </c>
    </row>
    <row r="712" spans="2:25" x14ac:dyDescent="0.25">
      <c r="B712" t="s">
        <v>1536</v>
      </c>
      <c r="D712" t="s">
        <v>1378</v>
      </c>
      <c r="X712" t="s">
        <v>1378</v>
      </c>
      <c r="Y712" t="s">
        <v>1378</v>
      </c>
    </row>
    <row r="713" spans="2:25" x14ac:dyDescent="0.25">
      <c r="B713" t="s">
        <v>1537</v>
      </c>
      <c r="D713" t="s">
        <v>1501</v>
      </c>
    </row>
    <row r="714" spans="2:25" x14ac:dyDescent="0.25">
      <c r="B714" t="s">
        <v>1538</v>
      </c>
      <c r="D714" t="s">
        <v>1378</v>
      </c>
      <c r="X714" t="s">
        <v>1378</v>
      </c>
      <c r="Y714" t="s">
        <v>1378</v>
      </c>
    </row>
    <row r="715" spans="2:25" x14ac:dyDescent="0.25">
      <c r="B715" t="s">
        <v>1539</v>
      </c>
      <c r="D715" t="s">
        <v>1504</v>
      </c>
    </row>
    <row r="716" spans="2:25" x14ac:dyDescent="0.25">
      <c r="B716" t="s">
        <v>1540</v>
      </c>
      <c r="D716" t="s">
        <v>1378</v>
      </c>
      <c r="X716" t="s">
        <v>1378</v>
      </c>
      <c r="Y716" t="s">
        <v>1378</v>
      </c>
    </row>
    <row r="717" spans="2:25" x14ac:dyDescent="0.25">
      <c r="B717" t="s">
        <v>1541</v>
      </c>
      <c r="D717" t="s">
        <v>1504</v>
      </c>
    </row>
    <row r="718" spans="2:25" x14ac:dyDescent="0.25">
      <c r="B718" t="s">
        <v>1542</v>
      </c>
      <c r="D718" t="s">
        <v>1543</v>
      </c>
    </row>
    <row r="719" spans="2:25" x14ac:dyDescent="0.25">
      <c r="B719" t="s">
        <v>1544</v>
      </c>
      <c r="D719" t="s">
        <v>1543</v>
      </c>
    </row>
    <row r="720" spans="2:25" x14ac:dyDescent="0.25">
      <c r="B720" t="s">
        <v>1545</v>
      </c>
      <c r="D720" t="s">
        <v>1543</v>
      </c>
    </row>
    <row r="721" spans="2:25" x14ac:dyDescent="0.25">
      <c r="B721" t="s">
        <v>1546</v>
      </c>
      <c r="D721" t="s">
        <v>1378</v>
      </c>
      <c r="X721" t="s">
        <v>1378</v>
      </c>
      <c r="Y721" t="s">
        <v>1378</v>
      </c>
    </row>
    <row r="722" spans="2:25" x14ac:dyDescent="0.25">
      <c r="B722" t="s">
        <v>1547</v>
      </c>
      <c r="D722" t="s">
        <v>1501</v>
      </c>
    </row>
    <row r="723" spans="2:25" x14ac:dyDescent="0.25">
      <c r="B723" t="s">
        <v>1548</v>
      </c>
      <c r="D723" t="s">
        <v>1378</v>
      </c>
      <c r="X723" t="s">
        <v>1378</v>
      </c>
      <c r="Y723" t="s">
        <v>1378</v>
      </c>
    </row>
    <row r="724" spans="2:25" x14ac:dyDescent="0.25">
      <c r="B724" t="s">
        <v>1549</v>
      </c>
      <c r="D724" t="s">
        <v>1501</v>
      </c>
    </row>
    <row r="725" spans="2:25" x14ac:dyDescent="0.25">
      <c r="B725" t="s">
        <v>1550</v>
      </c>
      <c r="D725" t="s">
        <v>1378</v>
      </c>
      <c r="X725" t="s">
        <v>1378</v>
      </c>
      <c r="Y725" t="s">
        <v>1378</v>
      </c>
    </row>
    <row r="726" spans="2:25" x14ac:dyDescent="0.25">
      <c r="B726" t="s">
        <v>1551</v>
      </c>
      <c r="D726" t="s">
        <v>1378</v>
      </c>
      <c r="X726" t="s">
        <v>1378</v>
      </c>
      <c r="Y726" t="s">
        <v>1378</v>
      </c>
    </row>
    <row r="727" spans="2:25" x14ac:dyDescent="0.25">
      <c r="B727" t="s">
        <v>1552</v>
      </c>
      <c r="D727" t="s">
        <v>1378</v>
      </c>
      <c r="X727" t="s">
        <v>1378</v>
      </c>
      <c r="Y727" t="s">
        <v>1378</v>
      </c>
    </row>
    <row r="728" spans="2:25" x14ac:dyDescent="0.25">
      <c r="B728" t="s">
        <v>1553</v>
      </c>
      <c r="D728" t="s">
        <v>1504</v>
      </c>
    </row>
    <row r="729" spans="2:25" x14ac:dyDescent="0.25">
      <c r="B729" t="s">
        <v>1554</v>
      </c>
      <c r="D729" t="s">
        <v>1378</v>
      </c>
      <c r="X729" t="s">
        <v>1378</v>
      </c>
      <c r="Y729" t="s">
        <v>1378</v>
      </c>
    </row>
    <row r="730" spans="2:25" x14ac:dyDescent="0.25">
      <c r="B730" t="s">
        <v>1555</v>
      </c>
      <c r="D730" t="s">
        <v>1504</v>
      </c>
    </row>
    <row r="731" spans="2:25" x14ac:dyDescent="0.25">
      <c r="B731" t="s">
        <v>1556</v>
      </c>
      <c r="D731" t="s">
        <v>1504</v>
      </c>
    </row>
    <row r="732" spans="2:25" x14ac:dyDescent="0.25">
      <c r="B732" t="s">
        <v>1557</v>
      </c>
      <c r="D732" t="s">
        <v>1558</v>
      </c>
    </row>
    <row r="733" spans="2:25" x14ac:dyDescent="0.25">
      <c r="B733" t="s">
        <v>1559</v>
      </c>
      <c r="D733" t="s">
        <v>1378</v>
      </c>
      <c r="X733" t="s">
        <v>1378</v>
      </c>
      <c r="Y733" t="s">
        <v>1378</v>
      </c>
    </row>
    <row r="734" spans="2:25" x14ac:dyDescent="0.25">
      <c r="B734" t="s">
        <v>1560</v>
      </c>
      <c r="D734" t="s">
        <v>1558</v>
      </c>
    </row>
    <row r="735" spans="2:25" x14ac:dyDescent="0.25">
      <c r="B735" t="s">
        <v>1561</v>
      </c>
      <c r="D735" t="s">
        <v>1562</v>
      </c>
    </row>
    <row r="736" spans="2:25" x14ac:dyDescent="0.25">
      <c r="B736" t="s">
        <v>1563</v>
      </c>
      <c r="D736" t="s">
        <v>1378</v>
      </c>
      <c r="X736" t="s">
        <v>1378</v>
      </c>
      <c r="Y736" t="s">
        <v>1378</v>
      </c>
    </row>
    <row r="737" spans="2:25" x14ac:dyDescent="0.25">
      <c r="B737" t="s">
        <v>1564</v>
      </c>
      <c r="D737" t="s">
        <v>1562</v>
      </c>
    </row>
    <row r="738" spans="2:25" x14ac:dyDescent="0.25">
      <c r="B738" t="s">
        <v>1565</v>
      </c>
      <c r="D738" t="s">
        <v>1566</v>
      </c>
    </row>
    <row r="739" spans="2:25" x14ac:dyDescent="0.25">
      <c r="B739" t="s">
        <v>1567</v>
      </c>
      <c r="D739" t="s">
        <v>1378</v>
      </c>
      <c r="X739" t="s">
        <v>1378</v>
      </c>
      <c r="Y739" t="s">
        <v>1378</v>
      </c>
    </row>
    <row r="740" spans="2:25" x14ac:dyDescent="0.25">
      <c r="B740" t="s">
        <v>1568</v>
      </c>
      <c r="D740" t="s">
        <v>1378</v>
      </c>
      <c r="X740" t="s">
        <v>1378</v>
      </c>
      <c r="Y740" t="s">
        <v>1378</v>
      </c>
    </row>
    <row r="741" spans="2:25" x14ac:dyDescent="0.25">
      <c r="B741" t="s">
        <v>1569</v>
      </c>
      <c r="D741" t="s">
        <v>1501</v>
      </c>
    </row>
    <row r="742" spans="2:25" x14ac:dyDescent="0.25">
      <c r="B742" t="s">
        <v>1570</v>
      </c>
      <c r="D742" t="s">
        <v>1501</v>
      </c>
    </row>
    <row r="743" spans="2:25" x14ac:dyDescent="0.25">
      <c r="B743" t="s">
        <v>1571</v>
      </c>
      <c r="D743" t="s">
        <v>1501</v>
      </c>
    </row>
    <row r="744" spans="2:25" x14ac:dyDescent="0.25">
      <c r="B744" t="s">
        <v>1572</v>
      </c>
      <c r="D744" t="s">
        <v>1378</v>
      </c>
      <c r="X744" t="s">
        <v>1378</v>
      </c>
      <c r="Y744" t="s">
        <v>1378</v>
      </c>
    </row>
    <row r="745" spans="2:25" x14ac:dyDescent="0.25">
      <c r="B745" t="s">
        <v>1573</v>
      </c>
      <c r="D745" t="s">
        <v>1501</v>
      </c>
    </row>
    <row r="746" spans="2:25" x14ac:dyDescent="0.25">
      <c r="B746" t="s">
        <v>1574</v>
      </c>
      <c r="D746" t="s">
        <v>1504</v>
      </c>
    </row>
    <row r="747" spans="2:25" x14ac:dyDescent="0.25">
      <c r="B747" t="s">
        <v>1575</v>
      </c>
      <c r="D747" t="s">
        <v>1504</v>
      </c>
    </row>
    <row r="748" spans="2:25" x14ac:dyDescent="0.25">
      <c r="B748" t="s">
        <v>1576</v>
      </c>
      <c r="D748" t="s">
        <v>1504</v>
      </c>
    </row>
    <row r="749" spans="2:25" x14ac:dyDescent="0.25">
      <c r="B749" t="s">
        <v>1577</v>
      </c>
      <c r="D749" t="s">
        <v>1378</v>
      </c>
      <c r="X749" t="s">
        <v>1378</v>
      </c>
      <c r="Y749" t="s">
        <v>1378</v>
      </c>
    </row>
    <row r="750" spans="2:25" x14ac:dyDescent="0.25">
      <c r="B750" t="s">
        <v>1578</v>
      </c>
      <c r="D750" t="s">
        <v>1504</v>
      </c>
    </row>
    <row r="751" spans="2:25" x14ac:dyDescent="0.25">
      <c r="B751" t="s">
        <v>1579</v>
      </c>
      <c r="D751" t="s">
        <v>1378</v>
      </c>
      <c r="X751" t="s">
        <v>1378</v>
      </c>
      <c r="Y751" t="s">
        <v>1378</v>
      </c>
    </row>
    <row r="752" spans="2:25" x14ac:dyDescent="0.25">
      <c r="B752" t="s">
        <v>1580</v>
      </c>
      <c r="D752" t="s">
        <v>1581</v>
      </c>
    </row>
    <row r="753" spans="2:25" x14ac:dyDescent="0.25">
      <c r="B753" t="s">
        <v>1582</v>
      </c>
      <c r="D753" t="s">
        <v>1581</v>
      </c>
    </row>
    <row r="754" spans="2:25" x14ac:dyDescent="0.25">
      <c r="B754" t="s">
        <v>1583</v>
      </c>
      <c r="D754" t="s">
        <v>1581</v>
      </c>
    </row>
    <row r="755" spans="2:25" x14ac:dyDescent="0.25">
      <c r="B755" t="s">
        <v>1584</v>
      </c>
      <c r="D755" t="s">
        <v>1562</v>
      </c>
    </row>
    <row r="756" spans="2:25" x14ac:dyDescent="0.25">
      <c r="B756" t="s">
        <v>1585</v>
      </c>
      <c r="D756" t="s">
        <v>1501</v>
      </c>
    </row>
    <row r="757" spans="2:25" x14ac:dyDescent="0.25">
      <c r="B757" t="s">
        <v>1586</v>
      </c>
      <c r="D757" t="s">
        <v>1566</v>
      </c>
    </row>
    <row r="758" spans="2:25" x14ac:dyDescent="0.25">
      <c r="B758" t="s">
        <v>1587</v>
      </c>
      <c r="D758" t="s">
        <v>1566</v>
      </c>
    </row>
    <row r="759" spans="2:25" x14ac:dyDescent="0.25">
      <c r="B759" t="s">
        <v>1588</v>
      </c>
      <c r="D759" t="s">
        <v>1378</v>
      </c>
      <c r="X759" t="s">
        <v>1378</v>
      </c>
      <c r="Y759" t="s">
        <v>1378</v>
      </c>
    </row>
    <row r="760" spans="2:25" x14ac:dyDescent="0.25">
      <c r="B760" t="s">
        <v>1589</v>
      </c>
      <c r="D760" t="s">
        <v>1501</v>
      </c>
    </row>
    <row r="761" spans="2:25" x14ac:dyDescent="0.25">
      <c r="B761" t="s">
        <v>1590</v>
      </c>
      <c r="D761" t="s">
        <v>1501</v>
      </c>
    </row>
    <row r="762" spans="2:25" x14ac:dyDescent="0.25">
      <c r="B762" t="s">
        <v>1591</v>
      </c>
      <c r="D762" t="s">
        <v>1501</v>
      </c>
    </row>
    <row r="763" spans="2:25" x14ac:dyDescent="0.25">
      <c r="B763" t="s">
        <v>1592</v>
      </c>
      <c r="D763" t="s">
        <v>1378</v>
      </c>
      <c r="X763" t="s">
        <v>1378</v>
      </c>
      <c r="Y763" t="s">
        <v>1378</v>
      </c>
    </row>
    <row r="764" spans="2:25" x14ac:dyDescent="0.25">
      <c r="B764" t="s">
        <v>1593</v>
      </c>
      <c r="D764" t="s">
        <v>1378</v>
      </c>
      <c r="X764" t="s">
        <v>1378</v>
      </c>
      <c r="Y764" t="s">
        <v>1378</v>
      </c>
    </row>
    <row r="765" spans="2:25" x14ac:dyDescent="0.25">
      <c r="B765" t="s">
        <v>1594</v>
      </c>
      <c r="D765" t="s">
        <v>1581</v>
      </c>
    </row>
    <row r="766" spans="2:25" x14ac:dyDescent="0.25">
      <c r="B766" t="s">
        <v>1595</v>
      </c>
      <c r="D766" t="s">
        <v>1581</v>
      </c>
    </row>
    <row r="767" spans="2:25" x14ac:dyDescent="0.25">
      <c r="B767" t="s">
        <v>1596</v>
      </c>
      <c r="D767" t="s">
        <v>1581</v>
      </c>
    </row>
    <row r="768" spans="2:25" x14ac:dyDescent="0.25">
      <c r="B768" t="s">
        <v>1597</v>
      </c>
      <c r="D768" t="s">
        <v>1378</v>
      </c>
      <c r="X768" t="s">
        <v>1378</v>
      </c>
      <c r="Y768" t="s">
        <v>1378</v>
      </c>
    </row>
    <row r="769" spans="2:25" x14ac:dyDescent="0.25">
      <c r="B769" t="s">
        <v>1598</v>
      </c>
      <c r="D769" t="s">
        <v>1562</v>
      </c>
    </row>
    <row r="770" spans="2:25" x14ac:dyDescent="0.25">
      <c r="B770" t="s">
        <v>1599</v>
      </c>
      <c r="D770" t="s">
        <v>1378</v>
      </c>
      <c r="X770" t="s">
        <v>1378</v>
      </c>
      <c r="Y770" t="s">
        <v>1378</v>
      </c>
    </row>
    <row r="771" spans="2:25" x14ac:dyDescent="0.25">
      <c r="B771" t="s">
        <v>1600</v>
      </c>
      <c r="D771" t="s">
        <v>1601</v>
      </c>
    </row>
    <row r="772" spans="2:25" x14ac:dyDescent="0.25">
      <c r="B772" t="s">
        <v>1602</v>
      </c>
      <c r="D772" t="s">
        <v>1566</v>
      </c>
    </row>
    <row r="773" spans="2:25" x14ac:dyDescent="0.25">
      <c r="B773" t="s">
        <v>1603</v>
      </c>
      <c r="D773" t="s">
        <v>1378</v>
      </c>
      <c r="X773" t="s">
        <v>1378</v>
      </c>
      <c r="Y773" t="s">
        <v>1378</v>
      </c>
    </row>
    <row r="774" spans="2:25" x14ac:dyDescent="0.25">
      <c r="B774" t="s">
        <v>1604</v>
      </c>
      <c r="D774" t="s">
        <v>1501</v>
      </c>
    </row>
    <row r="775" spans="2:25" x14ac:dyDescent="0.25">
      <c r="B775" t="s">
        <v>1605</v>
      </c>
      <c r="D775" t="s">
        <v>1501</v>
      </c>
    </row>
    <row r="776" spans="2:25" x14ac:dyDescent="0.25">
      <c r="B776" t="s">
        <v>1606</v>
      </c>
      <c r="D776" t="s">
        <v>1501</v>
      </c>
    </row>
    <row r="777" spans="2:25" x14ac:dyDescent="0.25">
      <c r="B777" t="s">
        <v>1607</v>
      </c>
      <c r="D777" t="s">
        <v>1378</v>
      </c>
      <c r="X777" t="s">
        <v>1378</v>
      </c>
      <c r="Y777" t="s">
        <v>1378</v>
      </c>
    </row>
    <row r="778" spans="2:25" x14ac:dyDescent="0.25">
      <c r="B778" t="s">
        <v>1608</v>
      </c>
      <c r="D778" t="s">
        <v>1501</v>
      </c>
    </row>
    <row r="779" spans="2:25" x14ac:dyDescent="0.25">
      <c r="B779" t="s">
        <v>1609</v>
      </c>
      <c r="D779" t="s">
        <v>1378</v>
      </c>
      <c r="X779" t="s">
        <v>1378</v>
      </c>
      <c r="Y779" t="s">
        <v>1378</v>
      </c>
    </row>
    <row r="780" spans="2:25" x14ac:dyDescent="0.25">
      <c r="B780" t="s">
        <v>1610</v>
      </c>
      <c r="D780" t="s">
        <v>1386</v>
      </c>
    </row>
    <row r="781" spans="2:25" x14ac:dyDescent="0.25">
      <c r="B781" t="s">
        <v>1611</v>
      </c>
      <c r="D781" t="s">
        <v>1378</v>
      </c>
      <c r="X781" t="s">
        <v>1378</v>
      </c>
      <c r="Y781" t="s">
        <v>1378</v>
      </c>
    </row>
    <row r="782" spans="2:25" x14ac:dyDescent="0.25">
      <c r="B782" t="s">
        <v>1612</v>
      </c>
      <c r="D782" t="s">
        <v>1386</v>
      </c>
    </row>
    <row r="783" spans="2:25" x14ac:dyDescent="0.25">
      <c r="B783" t="s">
        <v>1613</v>
      </c>
      <c r="D783" t="s">
        <v>1614</v>
      </c>
    </row>
    <row r="784" spans="2:25" x14ac:dyDescent="0.25">
      <c r="B784" t="s">
        <v>1615</v>
      </c>
      <c r="D784" t="s">
        <v>1393</v>
      </c>
    </row>
    <row r="785" spans="2:25" x14ac:dyDescent="0.25">
      <c r="B785" t="s">
        <v>1616</v>
      </c>
      <c r="D785" t="s">
        <v>1501</v>
      </c>
    </row>
    <row r="786" spans="2:25" x14ac:dyDescent="0.25">
      <c r="B786" t="s">
        <v>1617</v>
      </c>
      <c r="D786" t="s">
        <v>1618</v>
      </c>
    </row>
    <row r="787" spans="2:25" x14ac:dyDescent="0.25">
      <c r="B787" t="s">
        <v>1619</v>
      </c>
      <c r="D787" t="s">
        <v>1566</v>
      </c>
    </row>
    <row r="788" spans="2:25" x14ac:dyDescent="0.25">
      <c r="B788" t="s">
        <v>1620</v>
      </c>
      <c r="D788" t="s">
        <v>1378</v>
      </c>
      <c r="X788" t="s">
        <v>1378</v>
      </c>
      <c r="Y788" t="s">
        <v>1378</v>
      </c>
    </row>
    <row r="789" spans="2:25" x14ac:dyDescent="0.25">
      <c r="B789" t="s">
        <v>1621</v>
      </c>
      <c r="D789" t="s">
        <v>1501</v>
      </c>
    </row>
    <row r="790" spans="2:25" x14ac:dyDescent="0.25">
      <c r="B790" t="s">
        <v>1622</v>
      </c>
      <c r="D790" t="s">
        <v>1501</v>
      </c>
    </row>
    <row r="791" spans="2:25" x14ac:dyDescent="0.25">
      <c r="B791" t="s">
        <v>1623</v>
      </c>
      <c r="D791" t="s">
        <v>1501</v>
      </c>
    </row>
    <row r="792" spans="2:25" x14ac:dyDescent="0.25">
      <c r="B792" t="s">
        <v>1624</v>
      </c>
      <c r="D792" t="s">
        <v>1378</v>
      </c>
      <c r="X792" t="s">
        <v>1378</v>
      </c>
      <c r="Y792" t="s">
        <v>1378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792"/>
  <sheetViews>
    <sheetView workbookViewId="0"/>
  </sheetViews>
  <sheetFormatPr defaultRowHeight="15" x14ac:dyDescent="0.25"/>
  <cols>
    <col min="4" max="4" width="31.5703125" customWidth="1"/>
  </cols>
  <sheetData>
    <row r="1" spans="1:26" x14ac:dyDescent="0.25">
      <c r="A1" t="s">
        <v>1938</v>
      </c>
    </row>
    <row r="2" spans="1:26" x14ac:dyDescent="0.25">
      <c r="A2" t="s">
        <v>1937</v>
      </c>
    </row>
    <row r="3" spans="1:26" x14ac:dyDescent="0.25">
      <c r="A3" t="s">
        <v>2</v>
      </c>
    </row>
    <row r="4" spans="1:26" x14ac:dyDescent="0.25">
      <c r="A4" t="s">
        <v>1936</v>
      </c>
    </row>
    <row r="5" spans="1:26" x14ac:dyDescent="0.25">
      <c r="A5" t="s">
        <v>1935</v>
      </c>
    </row>
    <row r="7" spans="1:26" x14ac:dyDescent="0.25">
      <c r="A7" t="s">
        <v>5</v>
      </c>
      <c r="B7" t="s">
        <v>6</v>
      </c>
    </row>
    <row r="8" spans="1:26" x14ac:dyDescent="0.25">
      <c r="A8" t="s">
        <v>7</v>
      </c>
      <c r="B8" t="s">
        <v>8</v>
      </c>
      <c r="C8" t="s">
        <v>9</v>
      </c>
      <c r="D8" t="s">
        <v>10</v>
      </c>
      <c r="E8" t="s">
        <v>11</v>
      </c>
      <c r="F8" t="s">
        <v>12</v>
      </c>
      <c r="G8" t="s">
        <v>13</v>
      </c>
      <c r="H8" t="s">
        <v>14</v>
      </c>
      <c r="I8" t="s">
        <v>15</v>
      </c>
      <c r="J8" t="s">
        <v>16</v>
      </c>
      <c r="K8" t="s">
        <v>17</v>
      </c>
      <c r="L8" t="s">
        <v>18</v>
      </c>
      <c r="M8" t="s">
        <v>19</v>
      </c>
      <c r="N8" t="s">
        <v>20</v>
      </c>
      <c r="O8" t="s">
        <v>21</v>
      </c>
      <c r="P8" t="s">
        <v>22</v>
      </c>
      <c r="Q8" t="s">
        <v>23</v>
      </c>
      <c r="R8" t="s">
        <v>24</v>
      </c>
      <c r="S8" t="s">
        <v>25</v>
      </c>
      <c r="T8" t="s">
        <v>26</v>
      </c>
      <c r="U8" t="s">
        <v>27</v>
      </c>
      <c r="V8" t="s">
        <v>28</v>
      </c>
      <c r="W8" t="s">
        <v>29</v>
      </c>
      <c r="X8" t="s">
        <v>30</v>
      </c>
      <c r="Y8" t="s">
        <v>31</v>
      </c>
      <c r="Z8" t="s">
        <v>32</v>
      </c>
    </row>
    <row r="9" spans="1:26" x14ac:dyDescent="0.25">
      <c r="A9">
        <v>0</v>
      </c>
      <c r="B9" t="s">
        <v>33</v>
      </c>
      <c r="D9" t="s">
        <v>34</v>
      </c>
      <c r="E9">
        <v>69.775000000000006</v>
      </c>
      <c r="F9">
        <v>70.475999999999999</v>
      </c>
    </row>
    <row r="10" spans="1:26" x14ac:dyDescent="0.25">
      <c r="A10">
        <v>0</v>
      </c>
      <c r="B10" t="s">
        <v>35</v>
      </c>
      <c r="D10" t="s">
        <v>36</v>
      </c>
      <c r="E10">
        <v>69.721999999999994</v>
      </c>
      <c r="F10">
        <v>70.423000000000002</v>
      </c>
    </row>
    <row r="11" spans="1:26" x14ac:dyDescent="0.25">
      <c r="A11">
        <v>0</v>
      </c>
      <c r="B11" t="s">
        <v>37</v>
      </c>
      <c r="D11" t="s">
        <v>38</v>
      </c>
      <c r="E11">
        <v>72.641999999999996</v>
      </c>
      <c r="F11">
        <v>73.372</v>
      </c>
    </row>
    <row r="12" spans="1:26" x14ac:dyDescent="0.25">
      <c r="A12">
        <v>0</v>
      </c>
      <c r="B12" t="s">
        <v>39</v>
      </c>
      <c r="D12" t="s">
        <v>40</v>
      </c>
      <c r="E12">
        <v>79.450999999999993</v>
      </c>
      <c r="F12">
        <v>80.248999999999995</v>
      </c>
    </row>
    <row r="13" spans="1:26" x14ac:dyDescent="0.25">
      <c r="A13">
        <v>0</v>
      </c>
      <c r="B13" t="s">
        <v>41</v>
      </c>
      <c r="D13" t="s">
        <v>42</v>
      </c>
      <c r="E13">
        <v>74.111000000000004</v>
      </c>
      <c r="F13">
        <v>74.855999999999995</v>
      </c>
    </row>
    <row r="14" spans="1:26" x14ac:dyDescent="0.25">
      <c r="A14">
        <v>0</v>
      </c>
      <c r="B14" t="s">
        <v>43</v>
      </c>
      <c r="D14" t="s">
        <v>44</v>
      </c>
      <c r="E14">
        <v>76.777000000000001</v>
      </c>
      <c r="F14">
        <v>77.548000000000002</v>
      </c>
    </row>
    <row r="15" spans="1:26" x14ac:dyDescent="0.25">
      <c r="A15">
        <v>0</v>
      </c>
      <c r="B15" t="s">
        <v>45</v>
      </c>
      <c r="D15" t="s">
        <v>46</v>
      </c>
      <c r="E15">
        <v>67.438999999999993</v>
      </c>
      <c r="F15">
        <v>68.117000000000004</v>
      </c>
    </row>
    <row r="16" spans="1:26" x14ac:dyDescent="0.25">
      <c r="A16">
        <v>0</v>
      </c>
      <c r="B16" t="s">
        <v>47</v>
      </c>
      <c r="D16" t="s">
        <v>48</v>
      </c>
      <c r="E16">
        <v>78.498000000000005</v>
      </c>
      <c r="F16">
        <v>79.287000000000006</v>
      </c>
    </row>
    <row r="17" spans="1:6" x14ac:dyDescent="0.25">
      <c r="A17">
        <v>43</v>
      </c>
      <c r="B17" t="s">
        <v>274</v>
      </c>
      <c r="C17" t="s">
        <v>50</v>
      </c>
      <c r="D17" t="s">
        <v>1934</v>
      </c>
      <c r="E17">
        <v>95.668999999999997</v>
      </c>
      <c r="F17">
        <v>96.631</v>
      </c>
    </row>
    <row r="18" spans="1:6" x14ac:dyDescent="0.25">
      <c r="A18">
        <v>43</v>
      </c>
      <c r="B18" t="s">
        <v>277</v>
      </c>
      <c r="C18" t="s">
        <v>53</v>
      </c>
      <c r="D18" t="s">
        <v>1933</v>
      </c>
      <c r="E18">
        <v>91.986999999999995</v>
      </c>
      <c r="F18">
        <v>92.912000000000006</v>
      </c>
    </row>
    <row r="19" spans="1:6" x14ac:dyDescent="0.25">
      <c r="A19">
        <v>43</v>
      </c>
      <c r="B19" t="s">
        <v>280</v>
      </c>
      <c r="C19" t="s">
        <v>56</v>
      </c>
      <c r="D19" t="s">
        <v>1932</v>
      </c>
      <c r="E19">
        <v>89.974000000000004</v>
      </c>
      <c r="F19">
        <v>90.878</v>
      </c>
    </row>
    <row r="20" spans="1:6" x14ac:dyDescent="0.25">
      <c r="A20">
        <v>43</v>
      </c>
      <c r="B20" t="s">
        <v>283</v>
      </c>
      <c r="C20" t="s">
        <v>59</v>
      </c>
      <c r="D20" t="s">
        <v>1931</v>
      </c>
      <c r="E20">
        <v>86.879000000000005</v>
      </c>
      <c r="F20">
        <v>87.751999999999995</v>
      </c>
    </row>
    <row r="21" spans="1:6" x14ac:dyDescent="0.25">
      <c r="A21">
        <v>43</v>
      </c>
      <c r="B21" t="s">
        <v>286</v>
      </c>
      <c r="C21" t="s">
        <v>62</v>
      </c>
      <c r="D21" t="s">
        <v>1930</v>
      </c>
      <c r="E21">
        <v>96.652000000000001</v>
      </c>
      <c r="F21">
        <v>97.623000000000005</v>
      </c>
    </row>
    <row r="22" spans="1:6" x14ac:dyDescent="0.25">
      <c r="A22">
        <v>43</v>
      </c>
      <c r="B22" t="s">
        <v>289</v>
      </c>
      <c r="C22" t="s">
        <v>65</v>
      </c>
      <c r="D22" t="s">
        <v>1929</v>
      </c>
      <c r="E22">
        <v>95.435000000000002</v>
      </c>
      <c r="F22">
        <v>96.394999999999996</v>
      </c>
    </row>
    <row r="23" spans="1:6" x14ac:dyDescent="0.25">
      <c r="A23">
        <v>43</v>
      </c>
      <c r="B23" t="s">
        <v>292</v>
      </c>
      <c r="C23" t="s">
        <v>68</v>
      </c>
      <c r="D23" t="s">
        <v>1928</v>
      </c>
      <c r="E23">
        <v>93.722999999999999</v>
      </c>
      <c r="F23">
        <v>94.665000000000006</v>
      </c>
    </row>
    <row r="24" spans="1:6" x14ac:dyDescent="0.25">
      <c r="A24">
        <v>43</v>
      </c>
      <c r="B24" t="s">
        <v>295</v>
      </c>
      <c r="C24" t="s">
        <v>71</v>
      </c>
      <c r="D24" t="s">
        <v>1927</v>
      </c>
      <c r="E24">
        <v>92.070999999999998</v>
      </c>
      <c r="F24">
        <v>92.995999999999995</v>
      </c>
    </row>
    <row r="25" spans="1:6" x14ac:dyDescent="0.25">
      <c r="A25">
        <v>43</v>
      </c>
      <c r="B25" t="s">
        <v>298</v>
      </c>
      <c r="C25" t="s">
        <v>74</v>
      </c>
      <c r="D25" t="s">
        <v>1926</v>
      </c>
      <c r="E25">
        <v>96.694000000000003</v>
      </c>
      <c r="F25">
        <v>97.665999999999997</v>
      </c>
    </row>
    <row r="26" spans="1:6" x14ac:dyDescent="0.25">
      <c r="A26">
        <v>43</v>
      </c>
      <c r="B26" t="s">
        <v>301</v>
      </c>
      <c r="C26" t="s">
        <v>77</v>
      </c>
      <c r="D26" t="s">
        <v>1925</v>
      </c>
      <c r="E26">
        <v>97.48</v>
      </c>
      <c r="F26">
        <v>98.459000000000003</v>
      </c>
    </row>
    <row r="27" spans="1:6" x14ac:dyDescent="0.25">
      <c r="A27">
        <v>43</v>
      </c>
      <c r="B27" t="s">
        <v>304</v>
      </c>
      <c r="C27" t="s">
        <v>80</v>
      </c>
      <c r="D27" t="s">
        <v>1924</v>
      </c>
      <c r="E27">
        <v>88.162000000000006</v>
      </c>
      <c r="F27">
        <v>89.048000000000002</v>
      </c>
    </row>
    <row r="28" spans="1:6" x14ac:dyDescent="0.25">
      <c r="A28">
        <v>43</v>
      </c>
      <c r="B28" t="s">
        <v>307</v>
      </c>
      <c r="C28" t="s">
        <v>83</v>
      </c>
      <c r="D28" t="s">
        <v>1923</v>
      </c>
      <c r="E28">
        <v>87.997</v>
      </c>
      <c r="F28">
        <v>88.882000000000005</v>
      </c>
    </row>
    <row r="29" spans="1:6" x14ac:dyDescent="0.25">
      <c r="A29">
        <v>43</v>
      </c>
      <c r="B29" t="s">
        <v>310</v>
      </c>
      <c r="C29" t="s">
        <v>86</v>
      </c>
      <c r="D29" t="s">
        <v>1922</v>
      </c>
      <c r="E29">
        <v>96.997</v>
      </c>
      <c r="F29">
        <v>97.971000000000004</v>
      </c>
    </row>
    <row r="30" spans="1:6" x14ac:dyDescent="0.25">
      <c r="A30">
        <v>43</v>
      </c>
      <c r="B30" t="s">
        <v>313</v>
      </c>
      <c r="C30" t="s">
        <v>89</v>
      </c>
      <c r="D30" t="s">
        <v>1921</v>
      </c>
      <c r="E30">
        <v>98.088999999999999</v>
      </c>
      <c r="F30">
        <v>99.073999999999998</v>
      </c>
    </row>
    <row r="31" spans="1:6" x14ac:dyDescent="0.25">
      <c r="A31">
        <v>43</v>
      </c>
      <c r="B31" t="s">
        <v>316</v>
      </c>
      <c r="C31" t="s">
        <v>92</v>
      </c>
      <c r="D31" t="s">
        <v>1920</v>
      </c>
      <c r="E31">
        <v>74.930999999999997</v>
      </c>
      <c r="F31">
        <v>75.683999999999997</v>
      </c>
    </row>
    <row r="32" spans="1:6" x14ac:dyDescent="0.25">
      <c r="A32">
        <v>43</v>
      </c>
      <c r="B32" t="s">
        <v>319</v>
      </c>
      <c r="C32" t="s">
        <v>95</v>
      </c>
      <c r="D32" t="s">
        <v>1919</v>
      </c>
      <c r="E32">
        <v>75.509</v>
      </c>
      <c r="F32">
        <v>76.268000000000001</v>
      </c>
    </row>
    <row r="33" spans="1:24" x14ac:dyDescent="0.25">
      <c r="A33">
        <v>43</v>
      </c>
      <c r="B33" t="s">
        <v>322</v>
      </c>
      <c r="C33" t="s">
        <v>98</v>
      </c>
      <c r="D33" t="s">
        <v>1918</v>
      </c>
      <c r="E33">
        <v>74.292000000000002</v>
      </c>
      <c r="F33">
        <v>75.039000000000001</v>
      </c>
    </row>
    <row r="34" spans="1:24" x14ac:dyDescent="0.25">
      <c r="A34">
        <v>43</v>
      </c>
      <c r="B34" t="s">
        <v>325</v>
      </c>
      <c r="C34" t="s">
        <v>101</v>
      </c>
      <c r="D34" t="s">
        <v>1917</v>
      </c>
      <c r="E34">
        <v>70.287000000000006</v>
      </c>
      <c r="F34">
        <v>70.992999999999995</v>
      </c>
    </row>
    <row r="35" spans="1:24" x14ac:dyDescent="0.25">
      <c r="A35">
        <v>43</v>
      </c>
      <c r="B35" t="s">
        <v>328</v>
      </c>
      <c r="C35" t="s">
        <v>104</v>
      </c>
      <c r="D35" t="s">
        <v>1916</v>
      </c>
      <c r="E35">
        <v>76.608000000000004</v>
      </c>
      <c r="F35">
        <v>77.378</v>
      </c>
    </row>
    <row r="36" spans="1:24" x14ac:dyDescent="0.25">
      <c r="A36">
        <v>43</v>
      </c>
      <c r="B36" t="s">
        <v>331</v>
      </c>
      <c r="C36" t="s">
        <v>107</v>
      </c>
      <c r="D36" t="s">
        <v>1915</v>
      </c>
      <c r="E36">
        <v>77.905000000000001</v>
      </c>
      <c r="F36">
        <v>78.688000000000002</v>
      </c>
    </row>
    <row r="37" spans="1:24" x14ac:dyDescent="0.25">
      <c r="A37">
        <v>43</v>
      </c>
      <c r="B37" t="s">
        <v>334</v>
      </c>
      <c r="C37" t="s">
        <v>110</v>
      </c>
      <c r="D37" t="s">
        <v>1914</v>
      </c>
      <c r="E37">
        <v>88.891999999999996</v>
      </c>
      <c r="F37">
        <v>89.786000000000001</v>
      </c>
    </row>
    <row r="38" spans="1:24" x14ac:dyDescent="0.25">
      <c r="A38">
        <v>43</v>
      </c>
      <c r="B38" t="s">
        <v>337</v>
      </c>
      <c r="C38" t="s">
        <v>113</v>
      </c>
      <c r="D38" t="s">
        <v>1913</v>
      </c>
      <c r="E38">
        <v>81.745000000000005</v>
      </c>
      <c r="F38">
        <v>82.566000000000003</v>
      </c>
    </row>
    <row r="39" spans="1:24" x14ac:dyDescent="0.25">
      <c r="A39">
        <v>43</v>
      </c>
      <c r="B39" t="s">
        <v>340</v>
      </c>
      <c r="C39" t="s">
        <v>116</v>
      </c>
      <c r="D39" t="s">
        <v>1912</v>
      </c>
      <c r="E39">
        <v>90.811999999999998</v>
      </c>
      <c r="F39">
        <v>91.724999999999994</v>
      </c>
    </row>
    <row r="40" spans="1:24" x14ac:dyDescent="0.25">
      <c r="A40">
        <v>43</v>
      </c>
      <c r="B40" t="s">
        <v>343</v>
      </c>
      <c r="C40" t="s">
        <v>119</v>
      </c>
      <c r="D40" t="s">
        <v>1911</v>
      </c>
      <c r="E40">
        <v>86.322999999999993</v>
      </c>
      <c r="F40">
        <v>87.191000000000003</v>
      </c>
    </row>
    <row r="41" spans="1:24" x14ac:dyDescent="0.25">
      <c r="A41">
        <v>43</v>
      </c>
      <c r="B41" t="s">
        <v>346</v>
      </c>
      <c r="D41" t="s">
        <v>1910</v>
      </c>
      <c r="X41" t="s">
        <v>1910</v>
      </c>
    </row>
    <row r="42" spans="1:24" x14ac:dyDescent="0.25">
      <c r="A42">
        <v>43</v>
      </c>
      <c r="B42" t="s">
        <v>348</v>
      </c>
      <c r="D42" t="s">
        <v>1910</v>
      </c>
      <c r="X42" t="s">
        <v>1910</v>
      </c>
    </row>
    <row r="43" spans="1:24" x14ac:dyDescent="0.25">
      <c r="A43">
        <v>44</v>
      </c>
      <c r="B43" t="s">
        <v>49</v>
      </c>
      <c r="C43" t="s">
        <v>125</v>
      </c>
      <c r="D43" t="s">
        <v>1909</v>
      </c>
      <c r="E43">
        <v>87.001000000000005</v>
      </c>
      <c r="F43">
        <v>87.875</v>
      </c>
    </row>
    <row r="44" spans="1:24" x14ac:dyDescent="0.25">
      <c r="A44">
        <v>44</v>
      </c>
      <c r="B44" t="s">
        <v>52</v>
      </c>
      <c r="C44" t="s">
        <v>128</v>
      </c>
      <c r="D44" t="s">
        <v>1908</v>
      </c>
      <c r="E44">
        <v>87.031000000000006</v>
      </c>
      <c r="F44">
        <v>87.905000000000001</v>
      </c>
    </row>
    <row r="45" spans="1:24" x14ac:dyDescent="0.25">
      <c r="A45">
        <v>44</v>
      </c>
      <c r="B45" t="s">
        <v>55</v>
      </c>
      <c r="C45" t="s">
        <v>131</v>
      </c>
      <c r="D45" t="s">
        <v>1907</v>
      </c>
      <c r="E45">
        <v>110.661</v>
      </c>
      <c r="F45">
        <v>111.773</v>
      </c>
    </row>
    <row r="46" spans="1:24" x14ac:dyDescent="0.25">
      <c r="A46">
        <v>44</v>
      </c>
      <c r="B46" t="s">
        <v>58</v>
      </c>
      <c r="C46" t="s">
        <v>134</v>
      </c>
      <c r="D46" t="s">
        <v>1906</v>
      </c>
      <c r="E46">
        <v>114.378</v>
      </c>
      <c r="F46">
        <v>115.527</v>
      </c>
    </row>
    <row r="47" spans="1:24" x14ac:dyDescent="0.25">
      <c r="A47">
        <v>44</v>
      </c>
      <c r="B47" t="s">
        <v>61</v>
      </c>
      <c r="C47" t="s">
        <v>137</v>
      </c>
      <c r="D47" t="s">
        <v>1905</v>
      </c>
      <c r="E47">
        <v>104.32899999999999</v>
      </c>
      <c r="F47">
        <v>105.377</v>
      </c>
    </row>
    <row r="48" spans="1:24" x14ac:dyDescent="0.25">
      <c r="A48">
        <v>44</v>
      </c>
      <c r="B48" t="s">
        <v>64</v>
      </c>
      <c r="C48" t="s">
        <v>140</v>
      </c>
      <c r="D48" t="s">
        <v>1904</v>
      </c>
      <c r="E48">
        <v>102.896</v>
      </c>
      <c r="F48">
        <v>103.93</v>
      </c>
    </row>
    <row r="49" spans="1:6" x14ac:dyDescent="0.25">
      <c r="A49">
        <v>44</v>
      </c>
      <c r="B49" t="s">
        <v>67</v>
      </c>
      <c r="C49" t="s">
        <v>143</v>
      </c>
      <c r="D49" t="s">
        <v>1903</v>
      </c>
      <c r="E49">
        <v>95.35</v>
      </c>
      <c r="F49">
        <v>96.308999999999997</v>
      </c>
    </row>
    <row r="50" spans="1:6" x14ac:dyDescent="0.25">
      <c r="A50">
        <v>44</v>
      </c>
      <c r="B50" t="s">
        <v>70</v>
      </c>
      <c r="C50" t="s">
        <v>146</v>
      </c>
      <c r="D50" t="s">
        <v>1902</v>
      </c>
      <c r="E50">
        <v>97.995000000000005</v>
      </c>
      <c r="F50">
        <v>98.98</v>
      </c>
    </row>
    <row r="51" spans="1:6" x14ac:dyDescent="0.25">
      <c r="A51">
        <v>44</v>
      </c>
      <c r="B51" t="s">
        <v>73</v>
      </c>
      <c r="C51" t="s">
        <v>149</v>
      </c>
      <c r="D51" t="s">
        <v>1901</v>
      </c>
      <c r="E51">
        <v>95.031999999999996</v>
      </c>
      <c r="F51">
        <v>95.986999999999995</v>
      </c>
    </row>
    <row r="52" spans="1:6" x14ac:dyDescent="0.25">
      <c r="A52">
        <v>44</v>
      </c>
      <c r="B52" t="s">
        <v>76</v>
      </c>
      <c r="C52" t="s">
        <v>152</v>
      </c>
      <c r="D52" t="s">
        <v>1900</v>
      </c>
      <c r="E52">
        <v>95.665999999999997</v>
      </c>
      <c r="F52">
        <v>96.626999999999995</v>
      </c>
    </row>
    <row r="53" spans="1:6" x14ac:dyDescent="0.25">
      <c r="A53">
        <v>44</v>
      </c>
      <c r="B53" t="s">
        <v>79</v>
      </c>
      <c r="C53" t="s">
        <v>155</v>
      </c>
      <c r="D53" t="s">
        <v>1899</v>
      </c>
      <c r="E53">
        <v>86.478999999999999</v>
      </c>
      <c r="F53">
        <v>87.347999999999999</v>
      </c>
    </row>
    <row r="54" spans="1:6" x14ac:dyDescent="0.25">
      <c r="A54">
        <v>44</v>
      </c>
      <c r="B54" t="s">
        <v>82</v>
      </c>
      <c r="C54" t="s">
        <v>158</v>
      </c>
      <c r="D54" t="s">
        <v>1898</v>
      </c>
      <c r="E54">
        <v>87.105000000000004</v>
      </c>
      <c r="F54">
        <v>87.980999999999995</v>
      </c>
    </row>
    <row r="55" spans="1:6" x14ac:dyDescent="0.25">
      <c r="A55">
        <v>44</v>
      </c>
      <c r="B55" t="s">
        <v>85</v>
      </c>
      <c r="C55" t="s">
        <v>161</v>
      </c>
      <c r="D55" t="s">
        <v>1897</v>
      </c>
      <c r="E55">
        <v>80.468999999999994</v>
      </c>
      <c r="F55">
        <v>81.277000000000001</v>
      </c>
    </row>
    <row r="56" spans="1:6" x14ac:dyDescent="0.25">
      <c r="A56">
        <v>44</v>
      </c>
      <c r="B56" t="s">
        <v>88</v>
      </c>
      <c r="C56" t="s">
        <v>164</v>
      </c>
      <c r="D56" t="s">
        <v>1896</v>
      </c>
      <c r="E56">
        <v>79.641000000000005</v>
      </c>
      <c r="F56">
        <v>80.441999999999993</v>
      </c>
    </row>
    <row r="57" spans="1:6" x14ac:dyDescent="0.25">
      <c r="A57">
        <v>44</v>
      </c>
      <c r="B57" t="s">
        <v>91</v>
      </c>
      <c r="C57" t="s">
        <v>167</v>
      </c>
      <c r="D57" t="s">
        <v>1895</v>
      </c>
      <c r="E57">
        <v>68.691000000000003</v>
      </c>
      <c r="F57">
        <v>69.381</v>
      </c>
    </row>
    <row r="58" spans="1:6" x14ac:dyDescent="0.25">
      <c r="A58">
        <v>44</v>
      </c>
      <c r="B58" t="s">
        <v>94</v>
      </c>
      <c r="C58" t="s">
        <v>170</v>
      </c>
      <c r="D58" t="s">
        <v>1894</v>
      </c>
      <c r="E58">
        <v>68.206999999999994</v>
      </c>
      <c r="F58">
        <v>68.891999999999996</v>
      </c>
    </row>
    <row r="59" spans="1:6" x14ac:dyDescent="0.25">
      <c r="A59">
        <v>44</v>
      </c>
      <c r="B59" t="s">
        <v>97</v>
      </c>
      <c r="C59" t="s">
        <v>173</v>
      </c>
      <c r="D59" t="s">
        <v>1893</v>
      </c>
      <c r="E59">
        <v>59.792000000000002</v>
      </c>
      <c r="F59">
        <v>60.393000000000001</v>
      </c>
    </row>
    <row r="60" spans="1:6" x14ac:dyDescent="0.25">
      <c r="A60">
        <v>44</v>
      </c>
      <c r="B60" t="s">
        <v>100</v>
      </c>
      <c r="C60" t="s">
        <v>176</v>
      </c>
      <c r="D60" t="s">
        <v>1892</v>
      </c>
      <c r="E60">
        <v>57.54</v>
      </c>
      <c r="F60">
        <v>58.118000000000002</v>
      </c>
    </row>
    <row r="61" spans="1:6" x14ac:dyDescent="0.25">
      <c r="A61">
        <v>44</v>
      </c>
      <c r="B61" t="s">
        <v>103</v>
      </c>
      <c r="C61" t="s">
        <v>179</v>
      </c>
      <c r="D61" t="s">
        <v>1891</v>
      </c>
      <c r="E61">
        <v>73.325999999999993</v>
      </c>
      <c r="F61">
        <v>74.063000000000002</v>
      </c>
    </row>
    <row r="62" spans="1:6" x14ac:dyDescent="0.25">
      <c r="A62">
        <v>44</v>
      </c>
      <c r="B62" t="s">
        <v>106</v>
      </c>
      <c r="C62" t="s">
        <v>182</v>
      </c>
      <c r="D62" t="s">
        <v>1890</v>
      </c>
      <c r="E62">
        <v>66.75</v>
      </c>
      <c r="F62">
        <v>67.42</v>
      </c>
    </row>
    <row r="63" spans="1:6" x14ac:dyDescent="0.25">
      <c r="A63">
        <v>44</v>
      </c>
      <c r="B63" t="s">
        <v>109</v>
      </c>
      <c r="C63" t="s">
        <v>185</v>
      </c>
      <c r="D63" t="s">
        <v>1889</v>
      </c>
      <c r="E63">
        <v>84.772999999999996</v>
      </c>
      <c r="F63">
        <v>85.625</v>
      </c>
    </row>
    <row r="64" spans="1:6" x14ac:dyDescent="0.25">
      <c r="A64">
        <v>44</v>
      </c>
      <c r="B64" t="s">
        <v>112</v>
      </c>
      <c r="C64" t="s">
        <v>188</v>
      </c>
      <c r="D64" t="s">
        <v>1888</v>
      </c>
      <c r="E64">
        <v>83.067999999999998</v>
      </c>
      <c r="F64">
        <v>83.903000000000006</v>
      </c>
    </row>
    <row r="65" spans="1:24" x14ac:dyDescent="0.25">
      <c r="A65">
        <v>44</v>
      </c>
      <c r="B65" t="s">
        <v>115</v>
      </c>
      <c r="C65" t="s">
        <v>191</v>
      </c>
      <c r="D65" t="s">
        <v>1887</v>
      </c>
      <c r="E65">
        <v>73.274000000000001</v>
      </c>
      <c r="F65">
        <v>74.010999999999996</v>
      </c>
    </row>
    <row r="66" spans="1:24" x14ac:dyDescent="0.25">
      <c r="A66">
        <v>44</v>
      </c>
      <c r="B66" t="s">
        <v>118</v>
      </c>
      <c r="C66" t="s">
        <v>194</v>
      </c>
      <c r="D66" t="s">
        <v>1886</v>
      </c>
      <c r="E66">
        <v>68.349999999999994</v>
      </c>
      <c r="F66">
        <v>69.037000000000006</v>
      </c>
    </row>
    <row r="67" spans="1:24" x14ac:dyDescent="0.25">
      <c r="A67">
        <v>44</v>
      </c>
      <c r="B67" t="s">
        <v>121</v>
      </c>
      <c r="D67" t="s">
        <v>347</v>
      </c>
      <c r="X67" t="s">
        <v>347</v>
      </c>
    </row>
    <row r="68" spans="1:24" x14ac:dyDescent="0.25">
      <c r="A68">
        <v>44</v>
      </c>
      <c r="B68" t="s">
        <v>123</v>
      </c>
      <c r="D68" t="s">
        <v>347</v>
      </c>
      <c r="X68" t="s">
        <v>347</v>
      </c>
    </row>
    <row r="69" spans="1:24" x14ac:dyDescent="0.25">
      <c r="A69">
        <v>45</v>
      </c>
      <c r="B69" t="s">
        <v>124</v>
      </c>
      <c r="C69" t="s">
        <v>200</v>
      </c>
      <c r="D69" t="s">
        <v>1885</v>
      </c>
      <c r="E69">
        <v>104.047</v>
      </c>
      <c r="F69">
        <v>105.093</v>
      </c>
    </row>
    <row r="70" spans="1:24" x14ac:dyDescent="0.25">
      <c r="A70">
        <v>45</v>
      </c>
      <c r="B70" t="s">
        <v>127</v>
      </c>
      <c r="C70" t="s">
        <v>203</v>
      </c>
      <c r="D70" t="s">
        <v>1884</v>
      </c>
      <c r="E70">
        <v>95.09</v>
      </c>
      <c r="F70">
        <v>96.045000000000002</v>
      </c>
    </row>
    <row r="71" spans="1:24" x14ac:dyDescent="0.25">
      <c r="A71">
        <v>45</v>
      </c>
      <c r="B71" t="s">
        <v>130</v>
      </c>
      <c r="C71" t="s">
        <v>206</v>
      </c>
      <c r="D71" t="s">
        <v>1883</v>
      </c>
      <c r="E71">
        <v>92.099000000000004</v>
      </c>
      <c r="F71">
        <v>93.025000000000006</v>
      </c>
    </row>
    <row r="72" spans="1:24" x14ac:dyDescent="0.25">
      <c r="A72">
        <v>45</v>
      </c>
      <c r="B72" t="s">
        <v>133</v>
      </c>
      <c r="C72" t="s">
        <v>209</v>
      </c>
      <c r="D72" t="s">
        <v>1882</v>
      </c>
      <c r="E72">
        <v>103.09</v>
      </c>
      <c r="F72">
        <v>104.126</v>
      </c>
    </row>
    <row r="73" spans="1:24" x14ac:dyDescent="0.25">
      <c r="A73">
        <v>45</v>
      </c>
      <c r="B73" t="s">
        <v>136</v>
      </c>
      <c r="C73" t="s">
        <v>212</v>
      </c>
      <c r="D73" t="s">
        <v>1881</v>
      </c>
      <c r="E73">
        <v>99.945999999999998</v>
      </c>
      <c r="F73">
        <v>100.95</v>
      </c>
    </row>
    <row r="74" spans="1:24" x14ac:dyDescent="0.25">
      <c r="A74">
        <v>45</v>
      </c>
      <c r="B74" t="s">
        <v>139</v>
      </c>
      <c r="C74" t="s">
        <v>215</v>
      </c>
      <c r="D74" t="s">
        <v>1880</v>
      </c>
      <c r="E74">
        <v>96.055000000000007</v>
      </c>
      <c r="F74">
        <v>97.02</v>
      </c>
    </row>
    <row r="75" spans="1:24" x14ac:dyDescent="0.25">
      <c r="A75">
        <v>45</v>
      </c>
      <c r="B75" t="s">
        <v>142</v>
      </c>
      <c r="C75" t="s">
        <v>218</v>
      </c>
      <c r="D75" t="s">
        <v>1879</v>
      </c>
      <c r="E75">
        <v>92.283000000000001</v>
      </c>
      <c r="F75">
        <v>93.21</v>
      </c>
    </row>
    <row r="76" spans="1:24" x14ac:dyDescent="0.25">
      <c r="A76">
        <v>45</v>
      </c>
      <c r="B76" t="s">
        <v>145</v>
      </c>
      <c r="C76" t="s">
        <v>221</v>
      </c>
      <c r="D76" t="s">
        <v>1878</v>
      </c>
      <c r="E76">
        <v>96.703999999999994</v>
      </c>
      <c r="F76">
        <v>97.676000000000002</v>
      </c>
    </row>
    <row r="77" spans="1:24" x14ac:dyDescent="0.25">
      <c r="A77">
        <v>45</v>
      </c>
      <c r="B77" t="s">
        <v>148</v>
      </c>
      <c r="C77" t="s">
        <v>224</v>
      </c>
      <c r="D77" t="s">
        <v>1877</v>
      </c>
      <c r="E77">
        <v>101.595</v>
      </c>
      <c r="F77">
        <v>102.616</v>
      </c>
    </row>
    <row r="78" spans="1:24" x14ac:dyDescent="0.25">
      <c r="A78">
        <v>45</v>
      </c>
      <c r="B78" t="s">
        <v>151</v>
      </c>
      <c r="C78" t="s">
        <v>227</v>
      </c>
      <c r="D78" t="s">
        <v>1876</v>
      </c>
      <c r="E78">
        <v>101.321</v>
      </c>
      <c r="F78">
        <v>102.34</v>
      </c>
    </row>
    <row r="79" spans="1:24" x14ac:dyDescent="0.25">
      <c r="A79">
        <v>45</v>
      </c>
      <c r="B79" t="s">
        <v>154</v>
      </c>
      <c r="C79" t="s">
        <v>230</v>
      </c>
      <c r="D79" t="s">
        <v>1875</v>
      </c>
      <c r="E79">
        <v>101.099</v>
      </c>
      <c r="F79">
        <v>102.11499999999999</v>
      </c>
    </row>
    <row r="80" spans="1:24" x14ac:dyDescent="0.25">
      <c r="A80">
        <v>45</v>
      </c>
      <c r="B80" t="s">
        <v>157</v>
      </c>
      <c r="C80" t="s">
        <v>233</v>
      </c>
      <c r="D80" t="s">
        <v>1874</v>
      </c>
      <c r="E80">
        <v>100.614</v>
      </c>
      <c r="F80">
        <v>101.626</v>
      </c>
    </row>
    <row r="81" spans="1:24" x14ac:dyDescent="0.25">
      <c r="A81">
        <v>45</v>
      </c>
      <c r="B81" t="s">
        <v>160</v>
      </c>
      <c r="C81" t="s">
        <v>236</v>
      </c>
      <c r="D81" t="s">
        <v>1873</v>
      </c>
      <c r="E81">
        <v>116.35599999999999</v>
      </c>
      <c r="F81">
        <v>117.52500000000001</v>
      </c>
    </row>
    <row r="82" spans="1:24" x14ac:dyDescent="0.25">
      <c r="A82">
        <v>45</v>
      </c>
      <c r="B82" t="s">
        <v>163</v>
      </c>
      <c r="C82" t="s">
        <v>239</v>
      </c>
      <c r="D82" t="s">
        <v>1872</v>
      </c>
      <c r="E82">
        <v>116.624</v>
      </c>
      <c r="F82">
        <v>117.79600000000001</v>
      </c>
    </row>
    <row r="83" spans="1:24" x14ac:dyDescent="0.25">
      <c r="A83">
        <v>45</v>
      </c>
      <c r="B83" t="s">
        <v>166</v>
      </c>
      <c r="C83" t="s">
        <v>242</v>
      </c>
      <c r="D83" t="s">
        <v>1871</v>
      </c>
      <c r="E83">
        <v>97.23</v>
      </c>
      <c r="F83">
        <v>98.207999999999998</v>
      </c>
    </row>
    <row r="84" spans="1:24" x14ac:dyDescent="0.25">
      <c r="A84">
        <v>45</v>
      </c>
      <c r="B84" t="s">
        <v>169</v>
      </c>
      <c r="C84" t="s">
        <v>245</v>
      </c>
      <c r="D84" t="s">
        <v>1870</v>
      </c>
      <c r="E84">
        <v>96.739000000000004</v>
      </c>
      <c r="F84">
        <v>97.710999999999999</v>
      </c>
    </row>
    <row r="85" spans="1:24" x14ac:dyDescent="0.25">
      <c r="A85">
        <v>45</v>
      </c>
      <c r="B85" t="s">
        <v>172</v>
      </c>
      <c r="C85" t="s">
        <v>248</v>
      </c>
      <c r="D85" t="s">
        <v>1869</v>
      </c>
      <c r="E85">
        <v>109.90600000000001</v>
      </c>
      <c r="F85">
        <v>111.01</v>
      </c>
    </row>
    <row r="86" spans="1:24" x14ac:dyDescent="0.25">
      <c r="A86">
        <v>45</v>
      </c>
      <c r="B86" t="s">
        <v>175</v>
      </c>
      <c r="C86" t="s">
        <v>251</v>
      </c>
      <c r="D86" t="s">
        <v>1868</v>
      </c>
      <c r="E86">
        <v>109.407</v>
      </c>
      <c r="F86">
        <v>110.50700000000001</v>
      </c>
    </row>
    <row r="87" spans="1:24" x14ac:dyDescent="0.25">
      <c r="A87">
        <v>45</v>
      </c>
      <c r="B87" t="s">
        <v>178</v>
      </c>
      <c r="C87" t="s">
        <v>254</v>
      </c>
      <c r="D87" t="s">
        <v>1867</v>
      </c>
      <c r="E87">
        <v>106.2</v>
      </c>
      <c r="F87">
        <v>107.268</v>
      </c>
    </row>
    <row r="88" spans="1:24" x14ac:dyDescent="0.25">
      <c r="A88">
        <v>45</v>
      </c>
      <c r="B88" t="s">
        <v>181</v>
      </c>
      <c r="C88" t="s">
        <v>257</v>
      </c>
      <c r="D88" t="s">
        <v>1866</v>
      </c>
      <c r="E88">
        <v>98.350999999999999</v>
      </c>
      <c r="F88">
        <v>99.34</v>
      </c>
    </row>
    <row r="89" spans="1:24" x14ac:dyDescent="0.25">
      <c r="A89">
        <v>45</v>
      </c>
      <c r="B89" t="s">
        <v>184</v>
      </c>
      <c r="C89" t="s">
        <v>260</v>
      </c>
      <c r="D89" t="s">
        <v>1865</v>
      </c>
      <c r="E89">
        <v>107.782</v>
      </c>
      <c r="F89">
        <v>108.86499999999999</v>
      </c>
    </row>
    <row r="90" spans="1:24" x14ac:dyDescent="0.25">
      <c r="A90">
        <v>45</v>
      </c>
      <c r="B90" t="s">
        <v>187</v>
      </c>
      <c r="C90" t="s">
        <v>263</v>
      </c>
      <c r="D90" t="s">
        <v>1864</v>
      </c>
      <c r="E90">
        <v>101.509</v>
      </c>
      <c r="F90">
        <v>102.529</v>
      </c>
    </row>
    <row r="91" spans="1:24" x14ac:dyDescent="0.25">
      <c r="A91">
        <v>45</v>
      </c>
      <c r="B91" t="s">
        <v>190</v>
      </c>
      <c r="C91" t="s">
        <v>266</v>
      </c>
      <c r="D91" t="s">
        <v>1863</v>
      </c>
      <c r="E91">
        <v>112.71</v>
      </c>
      <c r="F91">
        <v>113.842</v>
      </c>
    </row>
    <row r="92" spans="1:24" x14ac:dyDescent="0.25">
      <c r="A92">
        <v>45</v>
      </c>
      <c r="B92" t="s">
        <v>193</v>
      </c>
      <c r="C92" t="s">
        <v>269</v>
      </c>
      <c r="D92" t="s">
        <v>1862</v>
      </c>
      <c r="E92">
        <v>115.803</v>
      </c>
      <c r="F92">
        <v>116.967</v>
      </c>
    </row>
    <row r="93" spans="1:24" x14ac:dyDescent="0.25">
      <c r="A93">
        <v>45</v>
      </c>
      <c r="B93" t="s">
        <v>196</v>
      </c>
      <c r="D93" t="s">
        <v>1861</v>
      </c>
      <c r="X93" t="s">
        <v>1861</v>
      </c>
    </row>
    <row r="94" spans="1:24" x14ac:dyDescent="0.25">
      <c r="A94">
        <v>45</v>
      </c>
      <c r="B94" t="s">
        <v>198</v>
      </c>
      <c r="D94" t="s">
        <v>1861</v>
      </c>
      <c r="X94" t="s">
        <v>1861</v>
      </c>
    </row>
    <row r="95" spans="1:24" x14ac:dyDescent="0.25">
      <c r="A95">
        <v>46</v>
      </c>
      <c r="B95" t="s">
        <v>199</v>
      </c>
      <c r="C95" t="s">
        <v>1860</v>
      </c>
      <c r="D95" t="s">
        <v>1859</v>
      </c>
      <c r="E95">
        <v>86.831000000000003</v>
      </c>
      <c r="F95">
        <v>87.703999999999994</v>
      </c>
    </row>
    <row r="96" spans="1:24" x14ac:dyDescent="0.25">
      <c r="A96">
        <v>46</v>
      </c>
      <c r="B96" t="s">
        <v>202</v>
      </c>
      <c r="C96" t="s">
        <v>1858</v>
      </c>
      <c r="D96" t="s">
        <v>1857</v>
      </c>
      <c r="E96">
        <v>84.298000000000002</v>
      </c>
      <c r="F96">
        <v>85.144999999999996</v>
      </c>
    </row>
    <row r="97" spans="1:6" x14ac:dyDescent="0.25">
      <c r="A97">
        <v>46</v>
      </c>
      <c r="B97" t="s">
        <v>205</v>
      </c>
      <c r="C97" t="s">
        <v>1856</v>
      </c>
      <c r="D97" t="s">
        <v>1855</v>
      </c>
      <c r="E97">
        <v>86.941000000000003</v>
      </c>
      <c r="F97">
        <v>87.813999999999993</v>
      </c>
    </row>
    <row r="98" spans="1:6" x14ac:dyDescent="0.25">
      <c r="A98">
        <v>46</v>
      </c>
      <c r="B98" t="s">
        <v>208</v>
      </c>
      <c r="C98" t="s">
        <v>1854</v>
      </c>
      <c r="D98" t="s">
        <v>1853</v>
      </c>
      <c r="E98">
        <v>84.527000000000001</v>
      </c>
      <c r="F98">
        <v>85.376999999999995</v>
      </c>
    </row>
    <row r="99" spans="1:6" x14ac:dyDescent="0.25">
      <c r="A99">
        <v>46</v>
      </c>
      <c r="B99" t="s">
        <v>211</v>
      </c>
      <c r="C99" t="s">
        <v>1852</v>
      </c>
      <c r="D99" t="s">
        <v>1851</v>
      </c>
      <c r="E99">
        <v>89.471999999999994</v>
      </c>
      <c r="F99">
        <v>90.370999999999995</v>
      </c>
    </row>
    <row r="100" spans="1:6" x14ac:dyDescent="0.25">
      <c r="A100">
        <v>46</v>
      </c>
      <c r="B100" t="s">
        <v>214</v>
      </c>
      <c r="C100" t="s">
        <v>1850</v>
      </c>
      <c r="D100" t="s">
        <v>1849</v>
      </c>
      <c r="E100">
        <v>86.909000000000006</v>
      </c>
      <c r="F100">
        <v>87.781999999999996</v>
      </c>
    </row>
    <row r="101" spans="1:6" x14ac:dyDescent="0.25">
      <c r="A101">
        <v>46</v>
      </c>
      <c r="B101" t="s">
        <v>217</v>
      </c>
      <c r="C101" t="s">
        <v>1848</v>
      </c>
      <c r="D101" t="s">
        <v>1847</v>
      </c>
      <c r="E101">
        <v>81.668999999999997</v>
      </c>
      <c r="F101">
        <v>82.489000000000004</v>
      </c>
    </row>
    <row r="102" spans="1:6" x14ac:dyDescent="0.25">
      <c r="A102">
        <v>46</v>
      </c>
      <c r="B102" t="s">
        <v>220</v>
      </c>
      <c r="C102" t="s">
        <v>1846</v>
      </c>
      <c r="D102" t="s">
        <v>1845</v>
      </c>
      <c r="E102">
        <v>80.093000000000004</v>
      </c>
      <c r="F102">
        <v>80.897999999999996</v>
      </c>
    </row>
    <row r="103" spans="1:6" x14ac:dyDescent="0.25">
      <c r="A103">
        <v>46</v>
      </c>
      <c r="B103" t="s">
        <v>223</v>
      </c>
      <c r="C103" t="s">
        <v>1844</v>
      </c>
      <c r="D103" t="s">
        <v>1843</v>
      </c>
      <c r="E103">
        <v>76.762</v>
      </c>
      <c r="F103">
        <v>77.534000000000006</v>
      </c>
    </row>
    <row r="104" spans="1:6" x14ac:dyDescent="0.25">
      <c r="A104">
        <v>46</v>
      </c>
      <c r="B104" t="s">
        <v>226</v>
      </c>
      <c r="C104" t="s">
        <v>1842</v>
      </c>
      <c r="D104" t="s">
        <v>1841</v>
      </c>
      <c r="E104">
        <v>76.644000000000005</v>
      </c>
      <c r="F104">
        <v>77.415000000000006</v>
      </c>
    </row>
    <row r="105" spans="1:6" x14ac:dyDescent="0.25">
      <c r="A105">
        <v>46</v>
      </c>
      <c r="B105" t="s">
        <v>229</v>
      </c>
      <c r="C105" t="s">
        <v>1840</v>
      </c>
      <c r="D105" t="s">
        <v>1839</v>
      </c>
      <c r="E105">
        <v>80.364999999999995</v>
      </c>
      <c r="F105">
        <v>81.173000000000002</v>
      </c>
    </row>
    <row r="106" spans="1:6" x14ac:dyDescent="0.25">
      <c r="A106">
        <v>46</v>
      </c>
      <c r="B106" t="s">
        <v>232</v>
      </c>
      <c r="C106" t="s">
        <v>1838</v>
      </c>
      <c r="D106" t="s">
        <v>1837</v>
      </c>
      <c r="E106">
        <v>80.212999999999994</v>
      </c>
      <c r="F106">
        <v>81.019000000000005</v>
      </c>
    </row>
    <row r="107" spans="1:6" x14ac:dyDescent="0.25">
      <c r="A107">
        <v>46</v>
      </c>
      <c r="B107" t="s">
        <v>235</v>
      </c>
      <c r="C107" t="s">
        <v>1836</v>
      </c>
      <c r="D107" t="s">
        <v>1835</v>
      </c>
      <c r="E107">
        <v>65.509</v>
      </c>
      <c r="F107">
        <v>66.167000000000002</v>
      </c>
    </row>
    <row r="108" spans="1:6" x14ac:dyDescent="0.25">
      <c r="A108">
        <v>46</v>
      </c>
      <c r="B108" t="s">
        <v>238</v>
      </c>
      <c r="C108" t="s">
        <v>1834</v>
      </c>
      <c r="D108" t="s">
        <v>1833</v>
      </c>
      <c r="E108">
        <v>66.477999999999994</v>
      </c>
      <c r="F108">
        <v>67.146000000000001</v>
      </c>
    </row>
    <row r="109" spans="1:6" x14ac:dyDescent="0.25">
      <c r="A109">
        <v>46</v>
      </c>
      <c r="B109" t="s">
        <v>241</v>
      </c>
      <c r="C109" t="s">
        <v>1832</v>
      </c>
      <c r="D109" t="s">
        <v>1831</v>
      </c>
      <c r="E109">
        <v>57.978999999999999</v>
      </c>
      <c r="F109">
        <v>58.561</v>
      </c>
    </row>
    <row r="110" spans="1:6" x14ac:dyDescent="0.25">
      <c r="A110">
        <v>46</v>
      </c>
      <c r="B110" t="s">
        <v>244</v>
      </c>
      <c r="C110" t="s">
        <v>1830</v>
      </c>
      <c r="D110" t="s">
        <v>1829</v>
      </c>
      <c r="E110">
        <v>57.713000000000001</v>
      </c>
      <c r="F110">
        <v>58.292999999999999</v>
      </c>
    </row>
    <row r="111" spans="1:6" x14ac:dyDescent="0.25">
      <c r="A111">
        <v>46</v>
      </c>
      <c r="B111" t="s">
        <v>247</v>
      </c>
      <c r="C111" t="s">
        <v>1828</v>
      </c>
      <c r="D111" t="s">
        <v>1827</v>
      </c>
      <c r="E111">
        <v>50.338000000000001</v>
      </c>
      <c r="F111">
        <v>50.844000000000001</v>
      </c>
    </row>
    <row r="112" spans="1:6" x14ac:dyDescent="0.25">
      <c r="A112">
        <v>46</v>
      </c>
      <c r="B112" t="s">
        <v>250</v>
      </c>
      <c r="C112" t="s">
        <v>1826</v>
      </c>
      <c r="D112" t="s">
        <v>1825</v>
      </c>
      <c r="E112">
        <v>49.183999999999997</v>
      </c>
      <c r="F112">
        <v>49.679000000000002</v>
      </c>
    </row>
    <row r="113" spans="1:24" x14ac:dyDescent="0.25">
      <c r="A113">
        <v>46</v>
      </c>
      <c r="B113" t="s">
        <v>253</v>
      </c>
      <c r="C113" t="s">
        <v>1824</v>
      </c>
      <c r="D113" t="s">
        <v>1823</v>
      </c>
      <c r="E113">
        <v>57.143000000000001</v>
      </c>
      <c r="F113">
        <v>57.716999999999999</v>
      </c>
    </row>
    <row r="114" spans="1:24" x14ac:dyDescent="0.25">
      <c r="A114">
        <v>46</v>
      </c>
      <c r="B114" t="s">
        <v>256</v>
      </c>
      <c r="C114" t="s">
        <v>1822</v>
      </c>
      <c r="D114" t="s">
        <v>1821</v>
      </c>
      <c r="E114">
        <v>50.56</v>
      </c>
      <c r="F114">
        <v>51.067999999999998</v>
      </c>
    </row>
    <row r="115" spans="1:24" x14ac:dyDescent="0.25">
      <c r="A115">
        <v>46</v>
      </c>
      <c r="B115" t="s">
        <v>259</v>
      </c>
      <c r="C115" t="s">
        <v>1820</v>
      </c>
      <c r="D115" t="s">
        <v>1819</v>
      </c>
      <c r="E115">
        <v>55.375999999999998</v>
      </c>
      <c r="F115">
        <v>55.933</v>
      </c>
    </row>
    <row r="116" spans="1:24" x14ac:dyDescent="0.25">
      <c r="A116">
        <v>46</v>
      </c>
      <c r="B116" t="s">
        <v>262</v>
      </c>
      <c r="C116" t="s">
        <v>1818</v>
      </c>
      <c r="D116" t="s">
        <v>1817</v>
      </c>
      <c r="E116">
        <v>68.734999999999999</v>
      </c>
      <c r="F116">
        <v>69.426000000000002</v>
      </c>
    </row>
    <row r="117" spans="1:24" x14ac:dyDescent="0.25">
      <c r="A117">
        <v>46</v>
      </c>
      <c r="B117" t="s">
        <v>265</v>
      </c>
      <c r="C117" t="s">
        <v>1816</v>
      </c>
      <c r="D117" t="s">
        <v>1815</v>
      </c>
      <c r="E117">
        <v>76.748000000000005</v>
      </c>
      <c r="F117">
        <v>77.519000000000005</v>
      </c>
    </row>
    <row r="118" spans="1:24" x14ac:dyDescent="0.25">
      <c r="A118">
        <v>46</v>
      </c>
      <c r="B118" t="s">
        <v>268</v>
      </c>
      <c r="C118" t="s">
        <v>1814</v>
      </c>
      <c r="D118" t="s">
        <v>1813</v>
      </c>
      <c r="E118">
        <v>73.600999999999999</v>
      </c>
      <c r="F118">
        <v>74.340999999999994</v>
      </c>
    </row>
    <row r="119" spans="1:24" x14ac:dyDescent="0.25">
      <c r="A119">
        <v>46</v>
      </c>
      <c r="B119" t="s">
        <v>271</v>
      </c>
      <c r="D119" t="s">
        <v>1812</v>
      </c>
      <c r="X119" t="s">
        <v>1812</v>
      </c>
    </row>
    <row r="120" spans="1:24" x14ac:dyDescent="0.25">
      <c r="A120">
        <v>46</v>
      </c>
      <c r="B120" t="s">
        <v>273</v>
      </c>
      <c r="D120" t="s">
        <v>1812</v>
      </c>
      <c r="X120" t="s">
        <v>1812</v>
      </c>
    </row>
    <row r="121" spans="1:24" x14ac:dyDescent="0.25">
      <c r="A121">
        <v>64</v>
      </c>
      <c r="B121" t="s">
        <v>349</v>
      </c>
      <c r="C121" t="s">
        <v>1811</v>
      </c>
      <c r="D121" t="s">
        <v>351</v>
      </c>
      <c r="E121">
        <v>110.363</v>
      </c>
      <c r="F121">
        <v>111.47199999999999</v>
      </c>
    </row>
    <row r="122" spans="1:24" x14ac:dyDescent="0.25">
      <c r="A122">
        <v>64</v>
      </c>
      <c r="B122" t="s">
        <v>352</v>
      </c>
      <c r="C122" t="s">
        <v>1810</v>
      </c>
      <c r="D122" t="s">
        <v>354</v>
      </c>
      <c r="E122">
        <v>131.18600000000001</v>
      </c>
      <c r="F122">
        <v>132.50399999999999</v>
      </c>
    </row>
    <row r="123" spans="1:24" x14ac:dyDescent="0.25">
      <c r="A123">
        <v>64</v>
      </c>
      <c r="B123" t="s">
        <v>355</v>
      </c>
      <c r="C123" t="s">
        <v>1809</v>
      </c>
      <c r="D123" t="s">
        <v>357</v>
      </c>
      <c r="E123">
        <v>101.113</v>
      </c>
      <c r="F123">
        <v>102.129</v>
      </c>
    </row>
    <row r="124" spans="1:24" x14ac:dyDescent="0.25">
      <c r="A124">
        <v>64</v>
      </c>
      <c r="B124" t="s">
        <v>358</v>
      </c>
      <c r="C124" t="s">
        <v>1808</v>
      </c>
      <c r="D124" t="s">
        <v>360</v>
      </c>
      <c r="E124">
        <v>138.67500000000001</v>
      </c>
      <c r="F124">
        <v>140.06800000000001</v>
      </c>
    </row>
    <row r="125" spans="1:24" x14ac:dyDescent="0.25">
      <c r="A125">
        <v>64</v>
      </c>
      <c r="B125" t="s">
        <v>361</v>
      </c>
      <c r="C125" t="s">
        <v>1807</v>
      </c>
      <c r="D125" t="s">
        <v>363</v>
      </c>
      <c r="E125">
        <v>83.480999999999995</v>
      </c>
      <c r="F125">
        <v>84.32</v>
      </c>
    </row>
    <row r="126" spans="1:24" x14ac:dyDescent="0.25">
      <c r="A126">
        <v>64</v>
      </c>
      <c r="B126" t="s">
        <v>364</v>
      </c>
      <c r="C126" t="s">
        <v>1806</v>
      </c>
      <c r="D126" t="s">
        <v>366</v>
      </c>
      <c r="E126">
        <v>83.320999999999998</v>
      </c>
      <c r="F126">
        <v>84.159000000000006</v>
      </c>
    </row>
    <row r="127" spans="1:24" x14ac:dyDescent="0.25">
      <c r="A127">
        <v>64</v>
      </c>
      <c r="B127" t="s">
        <v>367</v>
      </c>
      <c r="C127" t="s">
        <v>1805</v>
      </c>
      <c r="D127" t="s">
        <v>369</v>
      </c>
      <c r="E127">
        <v>96.51</v>
      </c>
      <c r="F127">
        <v>97.48</v>
      </c>
    </row>
    <row r="128" spans="1:24" x14ac:dyDescent="0.25">
      <c r="A128">
        <v>64</v>
      </c>
      <c r="B128" t="s">
        <v>370</v>
      </c>
      <c r="C128" t="s">
        <v>1804</v>
      </c>
      <c r="D128" t="s">
        <v>372</v>
      </c>
      <c r="E128">
        <v>94.233000000000004</v>
      </c>
      <c r="F128">
        <v>95.18</v>
      </c>
    </row>
    <row r="129" spans="1:6" x14ac:dyDescent="0.25">
      <c r="A129">
        <v>64</v>
      </c>
      <c r="B129" t="s">
        <v>373</v>
      </c>
      <c r="C129" t="s">
        <v>1803</v>
      </c>
      <c r="D129" t="s">
        <v>375</v>
      </c>
      <c r="E129">
        <v>82.73</v>
      </c>
      <c r="F129">
        <v>83.561999999999998</v>
      </c>
    </row>
    <row r="130" spans="1:6" x14ac:dyDescent="0.25">
      <c r="A130">
        <v>64</v>
      </c>
      <c r="B130" t="s">
        <v>376</v>
      </c>
      <c r="C130" t="s">
        <v>1802</v>
      </c>
      <c r="D130" t="s">
        <v>378</v>
      </c>
      <c r="E130">
        <v>82.603999999999999</v>
      </c>
      <c r="F130">
        <v>83.433999999999997</v>
      </c>
    </row>
    <row r="131" spans="1:6" x14ac:dyDescent="0.25">
      <c r="A131">
        <v>64</v>
      </c>
      <c r="B131" t="s">
        <v>379</v>
      </c>
      <c r="C131" t="s">
        <v>1801</v>
      </c>
      <c r="D131" t="s">
        <v>381</v>
      </c>
      <c r="E131">
        <v>104.66500000000001</v>
      </c>
      <c r="F131">
        <v>105.717</v>
      </c>
    </row>
    <row r="132" spans="1:6" x14ac:dyDescent="0.25">
      <c r="A132">
        <v>64</v>
      </c>
      <c r="B132" t="s">
        <v>382</v>
      </c>
      <c r="C132" t="s">
        <v>1800</v>
      </c>
      <c r="D132" t="s">
        <v>384</v>
      </c>
      <c r="E132">
        <v>103.869</v>
      </c>
      <c r="F132">
        <v>104.913</v>
      </c>
    </row>
    <row r="133" spans="1:6" x14ac:dyDescent="0.25">
      <c r="A133">
        <v>64</v>
      </c>
      <c r="B133" t="s">
        <v>385</v>
      </c>
      <c r="C133" t="s">
        <v>1799</v>
      </c>
      <c r="D133" t="s">
        <v>387</v>
      </c>
      <c r="E133">
        <v>86.522000000000006</v>
      </c>
      <c r="F133">
        <v>87.391000000000005</v>
      </c>
    </row>
    <row r="134" spans="1:6" x14ac:dyDescent="0.25">
      <c r="A134">
        <v>64</v>
      </c>
      <c r="B134" t="s">
        <v>388</v>
      </c>
      <c r="C134" t="s">
        <v>1798</v>
      </c>
      <c r="D134" t="s">
        <v>390</v>
      </c>
      <c r="E134">
        <v>82.676000000000002</v>
      </c>
      <c r="F134">
        <v>83.506</v>
      </c>
    </row>
    <row r="135" spans="1:6" x14ac:dyDescent="0.25">
      <c r="A135">
        <v>64</v>
      </c>
      <c r="B135" t="s">
        <v>391</v>
      </c>
      <c r="C135" t="s">
        <v>1797</v>
      </c>
      <c r="D135" t="s">
        <v>393</v>
      </c>
      <c r="E135">
        <v>94.177000000000007</v>
      </c>
      <c r="F135">
        <v>95.123999999999995</v>
      </c>
    </row>
    <row r="136" spans="1:6" x14ac:dyDescent="0.25">
      <c r="A136">
        <v>64</v>
      </c>
      <c r="B136" t="s">
        <v>394</v>
      </c>
      <c r="C136" t="s">
        <v>1796</v>
      </c>
      <c r="D136" t="s">
        <v>396</v>
      </c>
      <c r="E136">
        <v>88.152000000000001</v>
      </c>
      <c r="F136">
        <v>89.037999999999997</v>
      </c>
    </row>
    <row r="137" spans="1:6" x14ac:dyDescent="0.25">
      <c r="A137">
        <v>64</v>
      </c>
      <c r="B137" t="s">
        <v>397</v>
      </c>
      <c r="C137" t="s">
        <v>1795</v>
      </c>
      <c r="D137" t="s">
        <v>399</v>
      </c>
      <c r="E137">
        <v>125.149</v>
      </c>
      <c r="F137">
        <v>126.407</v>
      </c>
    </row>
    <row r="138" spans="1:6" x14ac:dyDescent="0.25">
      <c r="A138">
        <v>64</v>
      </c>
      <c r="B138" t="s">
        <v>400</v>
      </c>
      <c r="C138" t="s">
        <v>1794</v>
      </c>
      <c r="D138" t="s">
        <v>402</v>
      </c>
      <c r="E138">
        <v>124.764</v>
      </c>
      <c r="F138">
        <v>126.018</v>
      </c>
    </row>
    <row r="139" spans="1:6" x14ac:dyDescent="0.25">
      <c r="A139">
        <v>64</v>
      </c>
      <c r="B139" t="s">
        <v>403</v>
      </c>
      <c r="C139" t="s">
        <v>1793</v>
      </c>
      <c r="D139" t="s">
        <v>405</v>
      </c>
      <c r="E139">
        <v>128.99700000000001</v>
      </c>
      <c r="F139">
        <v>130.29400000000001</v>
      </c>
    </row>
    <row r="140" spans="1:6" x14ac:dyDescent="0.25">
      <c r="A140">
        <v>64</v>
      </c>
      <c r="B140" t="s">
        <v>406</v>
      </c>
      <c r="C140" t="s">
        <v>1792</v>
      </c>
      <c r="D140" t="s">
        <v>408</v>
      </c>
      <c r="E140">
        <v>125.363</v>
      </c>
      <c r="F140">
        <v>126.623</v>
      </c>
    </row>
    <row r="141" spans="1:6" x14ac:dyDescent="0.25">
      <c r="A141">
        <v>64</v>
      </c>
      <c r="B141" t="s">
        <v>409</v>
      </c>
      <c r="C141" t="s">
        <v>1791</v>
      </c>
      <c r="D141" t="s">
        <v>411</v>
      </c>
      <c r="E141">
        <v>127.78700000000001</v>
      </c>
      <c r="F141">
        <v>129.071</v>
      </c>
    </row>
    <row r="142" spans="1:6" x14ac:dyDescent="0.25">
      <c r="A142">
        <v>64</v>
      </c>
      <c r="B142" t="s">
        <v>412</v>
      </c>
      <c r="C142" t="s">
        <v>1790</v>
      </c>
      <c r="D142" t="s">
        <v>414</v>
      </c>
      <c r="E142">
        <v>126.13800000000001</v>
      </c>
      <c r="F142">
        <v>127.40600000000001</v>
      </c>
    </row>
    <row r="143" spans="1:6" x14ac:dyDescent="0.25">
      <c r="A143">
        <v>64</v>
      </c>
      <c r="B143" t="s">
        <v>415</v>
      </c>
      <c r="C143" t="s">
        <v>1789</v>
      </c>
      <c r="D143" t="s">
        <v>417</v>
      </c>
      <c r="E143">
        <v>123.956</v>
      </c>
      <c r="F143">
        <v>125.202</v>
      </c>
    </row>
    <row r="144" spans="1:6" x14ac:dyDescent="0.25">
      <c r="A144">
        <v>64</v>
      </c>
      <c r="B144" t="s">
        <v>418</v>
      </c>
      <c r="C144" t="s">
        <v>1788</v>
      </c>
      <c r="D144" t="s">
        <v>420</v>
      </c>
      <c r="E144">
        <v>123.413</v>
      </c>
      <c r="F144">
        <v>124.654</v>
      </c>
    </row>
    <row r="145" spans="1:6" x14ac:dyDescent="0.25">
      <c r="A145">
        <v>64</v>
      </c>
      <c r="B145" t="s">
        <v>421</v>
      </c>
      <c r="C145" t="s">
        <v>1787</v>
      </c>
      <c r="D145" t="s">
        <v>423</v>
      </c>
      <c r="E145">
        <v>118.47499999999999</v>
      </c>
      <c r="F145">
        <v>119.666</v>
      </c>
    </row>
    <row r="146" spans="1:6" x14ac:dyDescent="0.25">
      <c r="A146">
        <v>64</v>
      </c>
      <c r="B146" t="s">
        <v>424</v>
      </c>
      <c r="C146" t="s">
        <v>1786</v>
      </c>
      <c r="D146" t="s">
        <v>426</v>
      </c>
      <c r="E146">
        <v>117.535</v>
      </c>
      <c r="F146">
        <v>118.71599999999999</v>
      </c>
    </row>
    <row r="147" spans="1:6" x14ac:dyDescent="0.25">
      <c r="A147">
        <v>64</v>
      </c>
      <c r="B147" t="s">
        <v>427</v>
      </c>
      <c r="C147" t="s">
        <v>1785</v>
      </c>
      <c r="D147" t="s">
        <v>429</v>
      </c>
      <c r="E147">
        <v>120.22199999999999</v>
      </c>
      <c r="F147">
        <v>121.431</v>
      </c>
    </row>
    <row r="148" spans="1:6" x14ac:dyDescent="0.25">
      <c r="A148">
        <v>64</v>
      </c>
      <c r="B148" t="s">
        <v>430</v>
      </c>
      <c r="C148" t="s">
        <v>1784</v>
      </c>
      <c r="D148" t="s">
        <v>432</v>
      </c>
      <c r="E148">
        <v>119.46</v>
      </c>
      <c r="F148">
        <v>120.66</v>
      </c>
    </row>
    <row r="149" spans="1:6" x14ac:dyDescent="0.25">
      <c r="A149">
        <v>64</v>
      </c>
      <c r="B149" t="s">
        <v>433</v>
      </c>
      <c r="C149" t="s">
        <v>1783</v>
      </c>
      <c r="D149" t="s">
        <v>435</v>
      </c>
      <c r="E149">
        <v>108.807</v>
      </c>
      <c r="F149">
        <v>109.9</v>
      </c>
    </row>
    <row r="150" spans="1:6" x14ac:dyDescent="0.25">
      <c r="A150">
        <v>64</v>
      </c>
      <c r="B150" t="s">
        <v>436</v>
      </c>
      <c r="C150" t="s">
        <v>1782</v>
      </c>
      <c r="D150" t="s">
        <v>438</v>
      </c>
      <c r="E150">
        <v>108.48</v>
      </c>
      <c r="F150">
        <v>109.57</v>
      </c>
    </row>
    <row r="151" spans="1:6" x14ac:dyDescent="0.25">
      <c r="A151">
        <v>64</v>
      </c>
      <c r="B151" t="s">
        <v>439</v>
      </c>
      <c r="C151" t="s">
        <v>1781</v>
      </c>
      <c r="D151" t="s">
        <v>441</v>
      </c>
      <c r="E151">
        <v>115.46</v>
      </c>
      <c r="F151">
        <v>116.62</v>
      </c>
    </row>
    <row r="152" spans="1:6" x14ac:dyDescent="0.25">
      <c r="A152">
        <v>64</v>
      </c>
      <c r="B152" t="s">
        <v>442</v>
      </c>
      <c r="C152" t="s">
        <v>1780</v>
      </c>
      <c r="D152" t="s">
        <v>444</v>
      </c>
      <c r="E152">
        <v>114.86499999999999</v>
      </c>
      <c r="F152">
        <v>116.02</v>
      </c>
    </row>
    <row r="153" spans="1:6" x14ac:dyDescent="0.25">
      <c r="A153">
        <v>64</v>
      </c>
      <c r="B153" t="s">
        <v>445</v>
      </c>
      <c r="C153" t="s">
        <v>1779</v>
      </c>
      <c r="D153" t="s">
        <v>447</v>
      </c>
      <c r="E153">
        <v>108.545</v>
      </c>
      <c r="F153">
        <v>109.636</v>
      </c>
    </row>
    <row r="154" spans="1:6" x14ac:dyDescent="0.25">
      <c r="A154">
        <v>64</v>
      </c>
      <c r="B154" t="s">
        <v>448</v>
      </c>
      <c r="C154" t="s">
        <v>1778</v>
      </c>
      <c r="D154" t="s">
        <v>450</v>
      </c>
      <c r="E154">
        <v>107.43600000000001</v>
      </c>
      <c r="F154">
        <v>108.515</v>
      </c>
    </row>
    <row r="155" spans="1:6" x14ac:dyDescent="0.25">
      <c r="A155">
        <v>64</v>
      </c>
      <c r="B155" t="s">
        <v>451</v>
      </c>
      <c r="C155" t="s">
        <v>1777</v>
      </c>
      <c r="D155" t="s">
        <v>453</v>
      </c>
      <c r="E155">
        <v>125.932</v>
      </c>
      <c r="F155">
        <v>127.197</v>
      </c>
    </row>
    <row r="156" spans="1:6" x14ac:dyDescent="0.25">
      <c r="A156">
        <v>64</v>
      </c>
      <c r="B156" t="s">
        <v>454</v>
      </c>
      <c r="C156" t="s">
        <v>1776</v>
      </c>
      <c r="D156" t="s">
        <v>456</v>
      </c>
      <c r="E156">
        <v>125.538</v>
      </c>
      <c r="F156">
        <v>126.8</v>
      </c>
    </row>
    <row r="157" spans="1:6" x14ac:dyDescent="0.25">
      <c r="A157">
        <v>64</v>
      </c>
      <c r="B157" t="s">
        <v>457</v>
      </c>
      <c r="C157" t="s">
        <v>1775</v>
      </c>
      <c r="D157" t="s">
        <v>459</v>
      </c>
      <c r="E157">
        <v>121.23</v>
      </c>
      <c r="F157">
        <v>122.44799999999999</v>
      </c>
    </row>
    <row r="158" spans="1:6" x14ac:dyDescent="0.25">
      <c r="A158">
        <v>64</v>
      </c>
      <c r="B158" t="s">
        <v>460</v>
      </c>
      <c r="C158" t="s">
        <v>1774</v>
      </c>
      <c r="D158" t="s">
        <v>462</v>
      </c>
      <c r="E158">
        <v>115.592</v>
      </c>
      <c r="F158">
        <v>116.753</v>
      </c>
    </row>
    <row r="159" spans="1:6" x14ac:dyDescent="0.25">
      <c r="A159">
        <v>64</v>
      </c>
      <c r="B159" t="s">
        <v>463</v>
      </c>
      <c r="C159" t="s">
        <v>1773</v>
      </c>
      <c r="D159" t="s">
        <v>465</v>
      </c>
      <c r="E159">
        <v>128.53800000000001</v>
      </c>
      <c r="F159">
        <v>129.83000000000001</v>
      </c>
    </row>
    <row r="160" spans="1:6" x14ac:dyDescent="0.25">
      <c r="A160">
        <v>64</v>
      </c>
      <c r="B160" t="s">
        <v>466</v>
      </c>
      <c r="C160" t="s">
        <v>1772</v>
      </c>
      <c r="D160" t="s">
        <v>468</v>
      </c>
      <c r="E160">
        <v>124.80800000000001</v>
      </c>
      <c r="F160">
        <v>126.063</v>
      </c>
    </row>
    <row r="161" spans="1:25" x14ac:dyDescent="0.25">
      <c r="A161">
        <v>64</v>
      </c>
      <c r="B161" t="s">
        <v>469</v>
      </c>
      <c r="C161" t="s">
        <v>1771</v>
      </c>
      <c r="D161" t="s">
        <v>471</v>
      </c>
      <c r="E161">
        <v>153.56899999999999</v>
      </c>
      <c r="F161">
        <v>155.11199999999999</v>
      </c>
    </row>
    <row r="162" spans="1:25" x14ac:dyDescent="0.25">
      <c r="A162">
        <v>64</v>
      </c>
      <c r="B162" t="s">
        <v>472</v>
      </c>
      <c r="C162" t="s">
        <v>1770</v>
      </c>
      <c r="D162" t="s">
        <v>474</v>
      </c>
      <c r="E162">
        <v>153.02500000000001</v>
      </c>
      <c r="F162">
        <v>154.56299999999999</v>
      </c>
    </row>
    <row r="163" spans="1:25" x14ac:dyDescent="0.25">
      <c r="A163">
        <v>64</v>
      </c>
      <c r="B163" t="s">
        <v>475</v>
      </c>
      <c r="C163" t="s">
        <v>1769</v>
      </c>
      <c r="D163" t="s">
        <v>477</v>
      </c>
      <c r="E163">
        <v>155.911</v>
      </c>
      <c r="F163">
        <v>157.47800000000001</v>
      </c>
    </row>
    <row r="164" spans="1:25" x14ac:dyDescent="0.25">
      <c r="A164">
        <v>64</v>
      </c>
      <c r="B164" t="s">
        <v>478</v>
      </c>
      <c r="C164" t="s">
        <v>1768</v>
      </c>
      <c r="D164" t="s">
        <v>480</v>
      </c>
      <c r="E164">
        <v>152.09100000000001</v>
      </c>
      <c r="F164">
        <v>153.62</v>
      </c>
    </row>
    <row r="165" spans="1:25" x14ac:dyDescent="0.25">
      <c r="A165">
        <v>64</v>
      </c>
      <c r="B165" t="s">
        <v>481</v>
      </c>
      <c r="C165" t="s">
        <v>1767</v>
      </c>
      <c r="D165" t="s">
        <v>483</v>
      </c>
      <c r="E165">
        <v>139.791</v>
      </c>
      <c r="F165">
        <v>141.196</v>
      </c>
    </row>
    <row r="166" spans="1:25" x14ac:dyDescent="0.25">
      <c r="A166">
        <v>64</v>
      </c>
      <c r="B166" t="s">
        <v>484</v>
      </c>
      <c r="C166" t="s">
        <v>1766</v>
      </c>
      <c r="D166" t="s">
        <v>486</v>
      </c>
      <c r="E166">
        <v>137.18700000000001</v>
      </c>
      <c r="F166">
        <v>138.565</v>
      </c>
    </row>
    <row r="167" spans="1:25" x14ac:dyDescent="0.25">
      <c r="A167">
        <v>64</v>
      </c>
      <c r="B167" t="s">
        <v>487</v>
      </c>
      <c r="C167" t="s">
        <v>1765</v>
      </c>
      <c r="D167" t="s">
        <v>489</v>
      </c>
      <c r="E167">
        <v>142.745</v>
      </c>
      <c r="F167">
        <v>144.18</v>
      </c>
    </row>
    <row r="168" spans="1:25" x14ac:dyDescent="0.25">
      <c r="A168">
        <v>64</v>
      </c>
      <c r="B168" t="s">
        <v>490</v>
      </c>
      <c r="C168" t="s">
        <v>1764</v>
      </c>
      <c r="D168" t="s">
        <v>492</v>
      </c>
      <c r="E168">
        <v>142.81100000000001</v>
      </c>
      <c r="F168">
        <v>144.24600000000001</v>
      </c>
    </row>
    <row r="169" spans="1:25" x14ac:dyDescent="0.25">
      <c r="A169">
        <v>64</v>
      </c>
      <c r="B169" t="s">
        <v>493</v>
      </c>
      <c r="C169" t="s">
        <v>1763</v>
      </c>
      <c r="D169" t="s">
        <v>495</v>
      </c>
      <c r="E169">
        <v>150.28299999999999</v>
      </c>
      <c r="F169">
        <v>151.79400000000001</v>
      </c>
    </row>
    <row r="170" spans="1:25" x14ac:dyDescent="0.25">
      <c r="A170">
        <v>64</v>
      </c>
      <c r="B170" t="s">
        <v>496</v>
      </c>
      <c r="C170" t="s">
        <v>1762</v>
      </c>
      <c r="D170" t="s">
        <v>498</v>
      </c>
      <c r="E170">
        <v>148.10900000000001</v>
      </c>
      <c r="F170">
        <v>149.59700000000001</v>
      </c>
    </row>
    <row r="171" spans="1:25" x14ac:dyDescent="0.25">
      <c r="A171">
        <v>64</v>
      </c>
      <c r="B171" t="s">
        <v>499</v>
      </c>
      <c r="C171" t="s">
        <v>1761</v>
      </c>
      <c r="D171" t="s">
        <v>501</v>
      </c>
      <c r="E171">
        <v>151.03700000000001</v>
      </c>
      <c r="F171">
        <v>152.55500000000001</v>
      </c>
    </row>
    <row r="172" spans="1:25" x14ac:dyDescent="0.25">
      <c r="A172">
        <v>64</v>
      </c>
      <c r="B172" t="s">
        <v>502</v>
      </c>
      <c r="C172" t="s">
        <v>1760</v>
      </c>
      <c r="D172" t="s">
        <v>504</v>
      </c>
      <c r="E172">
        <v>147.84399999999999</v>
      </c>
      <c r="F172">
        <v>149.33000000000001</v>
      </c>
    </row>
    <row r="173" spans="1:25" x14ac:dyDescent="0.25">
      <c r="A173">
        <v>64</v>
      </c>
      <c r="B173" t="s">
        <v>505</v>
      </c>
      <c r="D173" t="s">
        <v>506</v>
      </c>
    </row>
    <row r="174" spans="1:25" x14ac:dyDescent="0.25">
      <c r="A174">
        <v>64</v>
      </c>
      <c r="B174" t="s">
        <v>507</v>
      </c>
      <c r="D174" t="s">
        <v>508</v>
      </c>
      <c r="X174" t="s">
        <v>508</v>
      </c>
      <c r="Y174" t="s">
        <v>509</v>
      </c>
    </row>
    <row r="175" spans="1:25" x14ac:dyDescent="0.25">
      <c r="A175">
        <v>64</v>
      </c>
      <c r="B175" t="s">
        <v>510</v>
      </c>
      <c r="D175" t="s">
        <v>508</v>
      </c>
      <c r="X175" t="s">
        <v>508</v>
      </c>
      <c r="Y175" t="s">
        <v>509</v>
      </c>
    </row>
    <row r="176" spans="1:25" x14ac:dyDescent="0.25">
      <c r="A176">
        <v>64</v>
      </c>
      <c r="B176" t="s">
        <v>511</v>
      </c>
      <c r="D176" t="s">
        <v>508</v>
      </c>
      <c r="X176" t="s">
        <v>508</v>
      </c>
      <c r="Y176" t="s">
        <v>509</v>
      </c>
    </row>
    <row r="177" spans="1:6" x14ac:dyDescent="0.25">
      <c r="A177">
        <v>65</v>
      </c>
      <c r="B177" t="s">
        <v>512</v>
      </c>
      <c r="C177" t="s">
        <v>1759</v>
      </c>
      <c r="D177" t="s">
        <v>514</v>
      </c>
      <c r="E177">
        <v>99.153999999999996</v>
      </c>
      <c r="F177">
        <v>100.151</v>
      </c>
    </row>
    <row r="178" spans="1:6" x14ac:dyDescent="0.25">
      <c r="A178">
        <v>65</v>
      </c>
      <c r="B178" t="s">
        <v>515</v>
      </c>
      <c r="C178" t="s">
        <v>1758</v>
      </c>
      <c r="D178" t="s">
        <v>517</v>
      </c>
      <c r="E178">
        <v>130.52799999999999</v>
      </c>
      <c r="F178">
        <v>131.839</v>
      </c>
    </row>
    <row r="179" spans="1:6" x14ac:dyDescent="0.25">
      <c r="A179">
        <v>65</v>
      </c>
      <c r="B179" t="s">
        <v>518</v>
      </c>
      <c r="C179" t="s">
        <v>1757</v>
      </c>
      <c r="D179" t="s">
        <v>520</v>
      </c>
      <c r="E179">
        <v>73.879000000000005</v>
      </c>
      <c r="F179">
        <v>74.622</v>
      </c>
    </row>
    <row r="180" spans="1:6" x14ac:dyDescent="0.25">
      <c r="A180">
        <v>65</v>
      </c>
      <c r="B180" t="s">
        <v>521</v>
      </c>
      <c r="C180" t="s">
        <v>1756</v>
      </c>
      <c r="D180" t="s">
        <v>523</v>
      </c>
      <c r="E180">
        <v>99.716999999999999</v>
      </c>
      <c r="F180">
        <v>100.72</v>
      </c>
    </row>
    <row r="181" spans="1:6" x14ac:dyDescent="0.25">
      <c r="A181">
        <v>65</v>
      </c>
      <c r="B181" t="s">
        <v>524</v>
      </c>
      <c r="C181" t="s">
        <v>1755</v>
      </c>
      <c r="D181" t="s">
        <v>526</v>
      </c>
      <c r="E181">
        <v>79.757999999999996</v>
      </c>
      <c r="F181">
        <v>80.56</v>
      </c>
    </row>
    <row r="182" spans="1:6" x14ac:dyDescent="0.25">
      <c r="A182">
        <v>65</v>
      </c>
      <c r="B182" t="s">
        <v>527</v>
      </c>
      <c r="C182" t="s">
        <v>1754</v>
      </c>
      <c r="D182" t="s">
        <v>529</v>
      </c>
      <c r="E182">
        <v>79.677000000000007</v>
      </c>
      <c r="F182">
        <v>80.477000000000004</v>
      </c>
    </row>
    <row r="183" spans="1:6" x14ac:dyDescent="0.25">
      <c r="A183">
        <v>65</v>
      </c>
      <c r="B183" t="s">
        <v>530</v>
      </c>
      <c r="C183" t="s">
        <v>1753</v>
      </c>
      <c r="D183" t="s">
        <v>532</v>
      </c>
      <c r="E183">
        <v>75.998000000000005</v>
      </c>
      <c r="F183">
        <v>76.762</v>
      </c>
    </row>
    <row r="184" spans="1:6" x14ac:dyDescent="0.25">
      <c r="A184">
        <v>65</v>
      </c>
      <c r="B184" t="s">
        <v>533</v>
      </c>
      <c r="C184" t="s">
        <v>1752</v>
      </c>
      <c r="D184" t="s">
        <v>535</v>
      </c>
      <c r="E184">
        <v>72.373999999999995</v>
      </c>
      <c r="F184">
        <v>73.102000000000004</v>
      </c>
    </row>
    <row r="185" spans="1:6" x14ac:dyDescent="0.25">
      <c r="A185">
        <v>65</v>
      </c>
      <c r="B185" t="s">
        <v>536</v>
      </c>
      <c r="C185" t="s">
        <v>1751</v>
      </c>
      <c r="D185" t="s">
        <v>538</v>
      </c>
      <c r="E185">
        <v>74.039000000000001</v>
      </c>
      <c r="F185">
        <v>74.783000000000001</v>
      </c>
    </row>
    <row r="186" spans="1:6" x14ac:dyDescent="0.25">
      <c r="A186">
        <v>65</v>
      </c>
      <c r="B186" t="s">
        <v>539</v>
      </c>
      <c r="C186" t="s">
        <v>1750</v>
      </c>
      <c r="D186" t="s">
        <v>541</v>
      </c>
      <c r="E186">
        <v>71.625</v>
      </c>
      <c r="F186">
        <v>72.344999999999999</v>
      </c>
    </row>
    <row r="187" spans="1:6" x14ac:dyDescent="0.25">
      <c r="A187">
        <v>65</v>
      </c>
      <c r="B187" t="s">
        <v>542</v>
      </c>
      <c r="C187" t="s">
        <v>1749</v>
      </c>
      <c r="D187" t="s">
        <v>544</v>
      </c>
      <c r="E187">
        <v>73.164000000000001</v>
      </c>
      <c r="F187">
        <v>73.899000000000001</v>
      </c>
    </row>
    <row r="188" spans="1:6" x14ac:dyDescent="0.25">
      <c r="A188">
        <v>65</v>
      </c>
      <c r="B188" t="s">
        <v>545</v>
      </c>
      <c r="C188" t="s">
        <v>1748</v>
      </c>
      <c r="D188" t="s">
        <v>547</v>
      </c>
      <c r="E188">
        <v>72.563999999999993</v>
      </c>
      <c r="F188">
        <v>73.293000000000006</v>
      </c>
    </row>
    <row r="189" spans="1:6" x14ac:dyDescent="0.25">
      <c r="A189">
        <v>65</v>
      </c>
      <c r="B189" t="s">
        <v>548</v>
      </c>
      <c r="C189" t="s">
        <v>1747</v>
      </c>
      <c r="D189" t="s">
        <v>550</v>
      </c>
      <c r="E189">
        <v>72.938999999999993</v>
      </c>
      <c r="F189">
        <v>73.671999999999997</v>
      </c>
    </row>
    <row r="190" spans="1:6" x14ac:dyDescent="0.25">
      <c r="A190">
        <v>65</v>
      </c>
      <c r="B190" t="s">
        <v>551</v>
      </c>
      <c r="C190" t="s">
        <v>1746</v>
      </c>
      <c r="D190" t="s">
        <v>553</v>
      </c>
      <c r="E190">
        <v>73.260000000000005</v>
      </c>
      <c r="F190">
        <v>73.997</v>
      </c>
    </row>
    <row r="191" spans="1:6" x14ac:dyDescent="0.25">
      <c r="A191">
        <v>65</v>
      </c>
      <c r="B191" t="s">
        <v>554</v>
      </c>
      <c r="C191" t="s">
        <v>1745</v>
      </c>
      <c r="D191" t="s">
        <v>556</v>
      </c>
      <c r="E191">
        <v>85.558999999999997</v>
      </c>
      <c r="F191">
        <v>86.418999999999997</v>
      </c>
    </row>
    <row r="192" spans="1:6" x14ac:dyDescent="0.25">
      <c r="A192">
        <v>65</v>
      </c>
      <c r="B192" t="s">
        <v>557</v>
      </c>
      <c r="C192" t="s">
        <v>1744</v>
      </c>
      <c r="D192" t="s">
        <v>559</v>
      </c>
      <c r="E192">
        <v>80.671000000000006</v>
      </c>
      <c r="F192">
        <v>81.481999999999999</v>
      </c>
    </row>
    <row r="193" spans="1:6" x14ac:dyDescent="0.25">
      <c r="A193">
        <v>65</v>
      </c>
      <c r="B193" t="s">
        <v>560</v>
      </c>
      <c r="C193" t="s">
        <v>1743</v>
      </c>
      <c r="D193" t="s">
        <v>562</v>
      </c>
      <c r="E193">
        <v>113.934</v>
      </c>
      <c r="F193">
        <v>115.07899999999999</v>
      </c>
    </row>
    <row r="194" spans="1:6" x14ac:dyDescent="0.25">
      <c r="A194">
        <v>65</v>
      </c>
      <c r="B194" t="s">
        <v>563</v>
      </c>
      <c r="C194" t="s">
        <v>1742</v>
      </c>
      <c r="D194" t="s">
        <v>565</v>
      </c>
      <c r="E194">
        <v>112.71</v>
      </c>
      <c r="F194">
        <v>113.842</v>
      </c>
    </row>
    <row r="195" spans="1:6" x14ac:dyDescent="0.25">
      <c r="A195">
        <v>65</v>
      </c>
      <c r="B195" t="s">
        <v>566</v>
      </c>
      <c r="C195" t="s">
        <v>1741</v>
      </c>
      <c r="D195" t="s">
        <v>568</v>
      </c>
      <c r="E195">
        <v>120.01</v>
      </c>
      <c r="F195">
        <v>121.21599999999999</v>
      </c>
    </row>
    <row r="196" spans="1:6" x14ac:dyDescent="0.25">
      <c r="A196">
        <v>65</v>
      </c>
      <c r="B196" t="s">
        <v>569</v>
      </c>
      <c r="C196" t="s">
        <v>1740</v>
      </c>
      <c r="D196" t="s">
        <v>571</v>
      </c>
      <c r="E196">
        <v>117.13500000000001</v>
      </c>
      <c r="F196">
        <v>118.313</v>
      </c>
    </row>
    <row r="197" spans="1:6" x14ac:dyDescent="0.25">
      <c r="A197">
        <v>65</v>
      </c>
      <c r="B197" t="s">
        <v>572</v>
      </c>
      <c r="C197" t="s">
        <v>1739</v>
      </c>
      <c r="D197" t="s">
        <v>574</v>
      </c>
      <c r="E197">
        <v>115.31399999999999</v>
      </c>
      <c r="F197">
        <v>116.473</v>
      </c>
    </row>
    <row r="198" spans="1:6" x14ac:dyDescent="0.25">
      <c r="A198">
        <v>65</v>
      </c>
      <c r="B198" t="s">
        <v>575</v>
      </c>
      <c r="C198" t="s">
        <v>1738</v>
      </c>
      <c r="D198" t="s">
        <v>577</v>
      </c>
      <c r="E198">
        <v>113.28</v>
      </c>
      <c r="F198">
        <v>114.419</v>
      </c>
    </row>
    <row r="199" spans="1:6" x14ac:dyDescent="0.25">
      <c r="A199">
        <v>65</v>
      </c>
      <c r="B199" t="s">
        <v>578</v>
      </c>
      <c r="C199" t="s">
        <v>1737</v>
      </c>
      <c r="D199" t="s">
        <v>580</v>
      </c>
      <c r="E199">
        <v>116.595</v>
      </c>
      <c r="F199">
        <v>117.767</v>
      </c>
    </row>
    <row r="200" spans="1:6" x14ac:dyDescent="0.25">
      <c r="A200">
        <v>65</v>
      </c>
      <c r="B200" t="s">
        <v>581</v>
      </c>
      <c r="C200" t="s">
        <v>1736</v>
      </c>
      <c r="D200" t="s">
        <v>583</v>
      </c>
      <c r="E200">
        <v>117.761</v>
      </c>
      <c r="F200">
        <v>118.944</v>
      </c>
    </row>
    <row r="201" spans="1:6" x14ac:dyDescent="0.25">
      <c r="A201">
        <v>65</v>
      </c>
      <c r="B201" t="s">
        <v>584</v>
      </c>
      <c r="C201" t="s">
        <v>1735</v>
      </c>
      <c r="D201" t="s">
        <v>586</v>
      </c>
      <c r="E201">
        <v>102.843</v>
      </c>
      <c r="F201">
        <v>103.877</v>
      </c>
    </row>
    <row r="202" spans="1:6" x14ac:dyDescent="0.25">
      <c r="A202">
        <v>65</v>
      </c>
      <c r="B202" t="s">
        <v>587</v>
      </c>
      <c r="C202" t="s">
        <v>1734</v>
      </c>
      <c r="D202" t="s">
        <v>589</v>
      </c>
      <c r="E202">
        <v>102.97199999999999</v>
      </c>
      <c r="F202">
        <v>104.00700000000001</v>
      </c>
    </row>
    <row r="203" spans="1:6" x14ac:dyDescent="0.25">
      <c r="A203">
        <v>65</v>
      </c>
      <c r="B203" t="s">
        <v>590</v>
      </c>
      <c r="C203" t="s">
        <v>1733</v>
      </c>
      <c r="D203" t="s">
        <v>592</v>
      </c>
      <c r="E203">
        <v>103.411</v>
      </c>
      <c r="F203">
        <v>104.45099999999999</v>
      </c>
    </row>
    <row r="204" spans="1:6" x14ac:dyDescent="0.25">
      <c r="A204">
        <v>65</v>
      </c>
      <c r="B204" t="s">
        <v>593</v>
      </c>
      <c r="C204" t="s">
        <v>1732</v>
      </c>
      <c r="D204" t="s">
        <v>595</v>
      </c>
      <c r="E204">
        <v>103.13500000000001</v>
      </c>
      <c r="F204">
        <v>104.172</v>
      </c>
    </row>
    <row r="205" spans="1:6" x14ac:dyDescent="0.25">
      <c r="A205">
        <v>65</v>
      </c>
      <c r="B205" t="s">
        <v>596</v>
      </c>
      <c r="C205" t="s">
        <v>1731</v>
      </c>
      <c r="D205" t="s">
        <v>598</v>
      </c>
      <c r="E205">
        <v>78.748000000000005</v>
      </c>
      <c r="F205">
        <v>79.539000000000001</v>
      </c>
    </row>
    <row r="206" spans="1:6" x14ac:dyDescent="0.25">
      <c r="A206">
        <v>65</v>
      </c>
      <c r="B206" t="s">
        <v>599</v>
      </c>
      <c r="C206" t="s">
        <v>1730</v>
      </c>
      <c r="D206" t="s">
        <v>601</v>
      </c>
      <c r="E206">
        <v>78.436999999999998</v>
      </c>
      <c r="F206">
        <v>79.224999999999994</v>
      </c>
    </row>
    <row r="207" spans="1:6" x14ac:dyDescent="0.25">
      <c r="A207">
        <v>65</v>
      </c>
      <c r="B207" t="s">
        <v>602</v>
      </c>
      <c r="C207" t="s">
        <v>1729</v>
      </c>
      <c r="D207" t="s">
        <v>604</v>
      </c>
      <c r="E207">
        <v>90.527000000000001</v>
      </c>
      <c r="F207">
        <v>91.436999999999998</v>
      </c>
    </row>
    <row r="208" spans="1:6" x14ac:dyDescent="0.25">
      <c r="A208">
        <v>65</v>
      </c>
      <c r="B208" t="s">
        <v>605</v>
      </c>
      <c r="C208" t="s">
        <v>1728</v>
      </c>
      <c r="D208" t="s">
        <v>607</v>
      </c>
      <c r="E208">
        <v>91.326999999999998</v>
      </c>
      <c r="F208">
        <v>92.245000000000005</v>
      </c>
    </row>
    <row r="209" spans="1:6" x14ac:dyDescent="0.25">
      <c r="A209">
        <v>65</v>
      </c>
      <c r="B209" t="s">
        <v>608</v>
      </c>
      <c r="C209" t="s">
        <v>1727</v>
      </c>
      <c r="D209" t="s">
        <v>610</v>
      </c>
      <c r="E209">
        <v>86.524000000000001</v>
      </c>
      <c r="F209">
        <v>87.394000000000005</v>
      </c>
    </row>
    <row r="210" spans="1:6" x14ac:dyDescent="0.25">
      <c r="A210">
        <v>65</v>
      </c>
      <c r="B210" t="s">
        <v>611</v>
      </c>
      <c r="C210" t="s">
        <v>1726</v>
      </c>
      <c r="D210" t="s">
        <v>613</v>
      </c>
      <c r="E210">
        <v>86.147999999999996</v>
      </c>
      <c r="F210">
        <v>87.013999999999996</v>
      </c>
    </row>
    <row r="211" spans="1:6" x14ac:dyDescent="0.25">
      <c r="A211">
        <v>65</v>
      </c>
      <c r="B211" t="s">
        <v>614</v>
      </c>
      <c r="C211" t="s">
        <v>1725</v>
      </c>
      <c r="D211" t="s">
        <v>616</v>
      </c>
      <c r="E211">
        <v>101.398</v>
      </c>
      <c r="F211">
        <v>102.417</v>
      </c>
    </row>
    <row r="212" spans="1:6" x14ac:dyDescent="0.25">
      <c r="A212">
        <v>65</v>
      </c>
      <c r="B212" t="s">
        <v>617</v>
      </c>
      <c r="C212" t="s">
        <v>1724</v>
      </c>
      <c r="D212" t="s">
        <v>619</v>
      </c>
      <c r="E212">
        <v>100.31699999999999</v>
      </c>
      <c r="F212">
        <v>101.325</v>
      </c>
    </row>
    <row r="213" spans="1:6" x14ac:dyDescent="0.25">
      <c r="A213">
        <v>65</v>
      </c>
      <c r="B213" t="s">
        <v>620</v>
      </c>
      <c r="C213" t="s">
        <v>1723</v>
      </c>
      <c r="D213" t="s">
        <v>622</v>
      </c>
      <c r="E213">
        <v>74.459999999999994</v>
      </c>
      <c r="F213">
        <v>75.207999999999998</v>
      </c>
    </row>
    <row r="214" spans="1:6" x14ac:dyDescent="0.25">
      <c r="A214">
        <v>65</v>
      </c>
      <c r="B214" t="s">
        <v>623</v>
      </c>
      <c r="C214" t="s">
        <v>1722</v>
      </c>
      <c r="D214" t="s">
        <v>625</v>
      </c>
      <c r="E214">
        <v>74.260999999999996</v>
      </c>
      <c r="F214">
        <v>75.007999999999996</v>
      </c>
    </row>
    <row r="215" spans="1:6" x14ac:dyDescent="0.25">
      <c r="A215">
        <v>65</v>
      </c>
      <c r="B215" t="s">
        <v>626</v>
      </c>
      <c r="C215" t="s">
        <v>1721</v>
      </c>
      <c r="D215" t="s">
        <v>628</v>
      </c>
      <c r="E215">
        <v>74.251000000000005</v>
      </c>
      <c r="F215">
        <v>74.997</v>
      </c>
    </row>
    <row r="216" spans="1:6" x14ac:dyDescent="0.25">
      <c r="A216">
        <v>65</v>
      </c>
      <c r="B216" t="s">
        <v>629</v>
      </c>
      <c r="C216" t="s">
        <v>1720</v>
      </c>
      <c r="D216" t="s">
        <v>631</v>
      </c>
      <c r="E216">
        <v>75.263000000000005</v>
      </c>
      <c r="F216">
        <v>76.02</v>
      </c>
    </row>
    <row r="217" spans="1:6" x14ac:dyDescent="0.25">
      <c r="A217">
        <v>65</v>
      </c>
      <c r="B217" t="s">
        <v>632</v>
      </c>
      <c r="C217" t="s">
        <v>1719</v>
      </c>
      <c r="D217" t="s">
        <v>634</v>
      </c>
      <c r="E217">
        <v>97.426000000000002</v>
      </c>
      <c r="F217">
        <v>98.405000000000001</v>
      </c>
    </row>
    <row r="218" spans="1:6" x14ac:dyDescent="0.25">
      <c r="A218">
        <v>65</v>
      </c>
      <c r="B218" t="s">
        <v>635</v>
      </c>
      <c r="C218" t="s">
        <v>1718</v>
      </c>
      <c r="D218" t="s">
        <v>637</v>
      </c>
      <c r="E218">
        <v>96.798000000000002</v>
      </c>
      <c r="F218">
        <v>97.771000000000001</v>
      </c>
    </row>
    <row r="219" spans="1:6" x14ac:dyDescent="0.25">
      <c r="A219">
        <v>65</v>
      </c>
      <c r="B219" t="s">
        <v>638</v>
      </c>
      <c r="C219" t="s">
        <v>1717</v>
      </c>
      <c r="D219" t="s">
        <v>640</v>
      </c>
      <c r="E219">
        <v>82.471000000000004</v>
      </c>
      <c r="F219">
        <v>83.3</v>
      </c>
    </row>
    <row r="220" spans="1:6" x14ac:dyDescent="0.25">
      <c r="A220">
        <v>65</v>
      </c>
      <c r="B220" t="s">
        <v>641</v>
      </c>
      <c r="C220" t="s">
        <v>1716</v>
      </c>
      <c r="D220" t="s">
        <v>643</v>
      </c>
      <c r="E220">
        <v>81.557000000000002</v>
      </c>
      <c r="F220">
        <v>82.376000000000005</v>
      </c>
    </row>
    <row r="221" spans="1:6" x14ac:dyDescent="0.25">
      <c r="A221">
        <v>65</v>
      </c>
      <c r="B221" t="s">
        <v>644</v>
      </c>
      <c r="C221" t="s">
        <v>1715</v>
      </c>
      <c r="D221" t="s">
        <v>646</v>
      </c>
      <c r="E221">
        <v>87.460999999999999</v>
      </c>
      <c r="F221">
        <v>88.34</v>
      </c>
    </row>
    <row r="222" spans="1:6" x14ac:dyDescent="0.25">
      <c r="A222">
        <v>65</v>
      </c>
      <c r="B222" t="s">
        <v>647</v>
      </c>
      <c r="C222" t="s">
        <v>1714</v>
      </c>
      <c r="D222" t="s">
        <v>649</v>
      </c>
      <c r="E222">
        <v>82.652000000000001</v>
      </c>
      <c r="F222">
        <v>83.481999999999999</v>
      </c>
    </row>
    <row r="223" spans="1:6" x14ac:dyDescent="0.25">
      <c r="A223">
        <v>65</v>
      </c>
      <c r="B223" t="s">
        <v>650</v>
      </c>
      <c r="C223" t="s">
        <v>1713</v>
      </c>
      <c r="D223" t="s">
        <v>652</v>
      </c>
      <c r="E223">
        <v>71.918000000000006</v>
      </c>
      <c r="F223">
        <v>72.641000000000005</v>
      </c>
    </row>
    <row r="224" spans="1:6" x14ac:dyDescent="0.25">
      <c r="A224">
        <v>65</v>
      </c>
      <c r="B224" t="s">
        <v>653</v>
      </c>
      <c r="C224" t="s">
        <v>1712</v>
      </c>
      <c r="D224" t="s">
        <v>655</v>
      </c>
      <c r="E224">
        <v>71.798000000000002</v>
      </c>
      <c r="F224">
        <v>72.52</v>
      </c>
    </row>
    <row r="225" spans="1:25" x14ac:dyDescent="0.25">
      <c r="A225">
        <v>65</v>
      </c>
      <c r="B225" t="s">
        <v>656</v>
      </c>
      <c r="C225" t="s">
        <v>1711</v>
      </c>
      <c r="D225" t="s">
        <v>658</v>
      </c>
      <c r="E225">
        <v>71.741</v>
      </c>
      <c r="F225">
        <v>72.462000000000003</v>
      </c>
    </row>
    <row r="226" spans="1:25" x14ac:dyDescent="0.25">
      <c r="A226">
        <v>65</v>
      </c>
      <c r="B226" t="s">
        <v>659</v>
      </c>
      <c r="C226" t="s">
        <v>1710</v>
      </c>
      <c r="D226" t="s">
        <v>661</v>
      </c>
      <c r="E226">
        <v>71.852999999999994</v>
      </c>
      <c r="F226">
        <v>72.575000000000003</v>
      </c>
    </row>
    <row r="227" spans="1:25" x14ac:dyDescent="0.25">
      <c r="A227">
        <v>65</v>
      </c>
      <c r="B227" t="s">
        <v>662</v>
      </c>
      <c r="C227" t="s">
        <v>1709</v>
      </c>
      <c r="D227" t="s">
        <v>664</v>
      </c>
      <c r="E227">
        <v>73.316000000000003</v>
      </c>
      <c r="F227">
        <v>74.052999999999997</v>
      </c>
    </row>
    <row r="228" spans="1:25" x14ac:dyDescent="0.25">
      <c r="A228">
        <v>65</v>
      </c>
      <c r="B228" t="s">
        <v>665</v>
      </c>
      <c r="C228" t="s">
        <v>1708</v>
      </c>
      <c r="D228" t="s">
        <v>667</v>
      </c>
      <c r="E228">
        <v>72.575000000000003</v>
      </c>
      <c r="F228">
        <v>73.304000000000002</v>
      </c>
    </row>
    <row r="229" spans="1:25" x14ac:dyDescent="0.25">
      <c r="A229">
        <v>65</v>
      </c>
      <c r="B229" t="s">
        <v>668</v>
      </c>
      <c r="D229" t="s">
        <v>669</v>
      </c>
      <c r="X229" t="s">
        <v>669</v>
      </c>
      <c r="Y229" t="s">
        <v>509</v>
      </c>
    </row>
    <row r="230" spans="1:25" x14ac:dyDescent="0.25">
      <c r="A230">
        <v>65</v>
      </c>
      <c r="B230" t="s">
        <v>670</v>
      </c>
      <c r="D230" t="s">
        <v>669</v>
      </c>
      <c r="X230" t="s">
        <v>669</v>
      </c>
      <c r="Y230" t="s">
        <v>509</v>
      </c>
    </row>
    <row r="231" spans="1:25" x14ac:dyDescent="0.25">
      <c r="A231">
        <v>65</v>
      </c>
      <c r="B231" t="s">
        <v>671</v>
      </c>
      <c r="D231" t="s">
        <v>669</v>
      </c>
      <c r="X231" t="s">
        <v>669</v>
      </c>
      <c r="Y231" t="s">
        <v>509</v>
      </c>
    </row>
    <row r="232" spans="1:25" x14ac:dyDescent="0.25">
      <c r="A232">
        <v>65</v>
      </c>
      <c r="B232" t="s">
        <v>672</v>
      </c>
      <c r="D232" t="s">
        <v>673</v>
      </c>
    </row>
    <row r="233" spans="1:25" x14ac:dyDescent="0.25">
      <c r="A233">
        <v>66</v>
      </c>
      <c r="B233" t="s">
        <v>674</v>
      </c>
      <c r="C233" t="s">
        <v>1707</v>
      </c>
      <c r="D233" t="s">
        <v>676</v>
      </c>
      <c r="E233">
        <v>101.72799999999999</v>
      </c>
      <c r="F233">
        <v>102.75</v>
      </c>
    </row>
    <row r="234" spans="1:25" x14ac:dyDescent="0.25">
      <c r="A234">
        <v>66</v>
      </c>
      <c r="B234" t="s">
        <v>677</v>
      </c>
      <c r="C234" t="s">
        <v>1706</v>
      </c>
      <c r="D234" t="s">
        <v>679</v>
      </c>
      <c r="E234">
        <v>115.423</v>
      </c>
      <c r="F234">
        <v>116.584</v>
      </c>
    </row>
    <row r="235" spans="1:25" x14ac:dyDescent="0.25">
      <c r="A235">
        <v>66</v>
      </c>
      <c r="B235" t="s">
        <v>680</v>
      </c>
      <c r="C235" t="s">
        <v>1705</v>
      </c>
      <c r="D235" t="s">
        <v>682</v>
      </c>
      <c r="E235">
        <v>97.796000000000006</v>
      </c>
      <c r="F235">
        <v>98.778999999999996</v>
      </c>
    </row>
    <row r="236" spans="1:25" x14ac:dyDescent="0.25">
      <c r="A236">
        <v>66</v>
      </c>
      <c r="B236" t="s">
        <v>683</v>
      </c>
      <c r="C236" t="s">
        <v>1704</v>
      </c>
      <c r="D236" t="s">
        <v>685</v>
      </c>
      <c r="E236">
        <v>94.287999999999997</v>
      </c>
      <c r="F236">
        <v>95.234999999999999</v>
      </c>
    </row>
    <row r="237" spans="1:25" x14ac:dyDescent="0.25">
      <c r="A237">
        <v>66</v>
      </c>
      <c r="B237" t="s">
        <v>686</v>
      </c>
      <c r="C237" t="s">
        <v>1703</v>
      </c>
      <c r="D237" t="s">
        <v>688</v>
      </c>
      <c r="E237">
        <v>114.902</v>
      </c>
      <c r="F237">
        <v>116.057</v>
      </c>
    </row>
    <row r="238" spans="1:25" x14ac:dyDescent="0.25">
      <c r="A238">
        <v>66</v>
      </c>
      <c r="B238" t="s">
        <v>689</v>
      </c>
      <c r="C238" t="s">
        <v>1702</v>
      </c>
      <c r="D238" t="s">
        <v>691</v>
      </c>
      <c r="E238">
        <v>114.751</v>
      </c>
      <c r="F238">
        <v>115.904</v>
      </c>
    </row>
    <row r="239" spans="1:25" x14ac:dyDescent="0.25">
      <c r="A239">
        <v>66</v>
      </c>
      <c r="B239" t="s">
        <v>692</v>
      </c>
      <c r="C239" t="s">
        <v>1701</v>
      </c>
      <c r="D239" t="s">
        <v>694</v>
      </c>
      <c r="E239">
        <v>129.38300000000001</v>
      </c>
      <c r="F239">
        <v>130.684</v>
      </c>
    </row>
    <row r="240" spans="1:25" x14ac:dyDescent="0.25">
      <c r="A240">
        <v>66</v>
      </c>
      <c r="B240" t="s">
        <v>695</v>
      </c>
      <c r="C240" t="s">
        <v>1700</v>
      </c>
      <c r="D240" t="s">
        <v>697</v>
      </c>
      <c r="E240">
        <v>125.538</v>
      </c>
      <c r="F240">
        <v>126.8</v>
      </c>
    </row>
    <row r="241" spans="1:6" x14ac:dyDescent="0.25">
      <c r="A241">
        <v>66</v>
      </c>
      <c r="B241" t="s">
        <v>698</v>
      </c>
      <c r="C241" t="s">
        <v>1699</v>
      </c>
      <c r="D241" t="s">
        <v>700</v>
      </c>
      <c r="E241">
        <v>115.304</v>
      </c>
      <c r="F241">
        <v>116.46299999999999</v>
      </c>
    </row>
    <row r="242" spans="1:6" x14ac:dyDescent="0.25">
      <c r="A242">
        <v>66</v>
      </c>
      <c r="B242" t="s">
        <v>701</v>
      </c>
      <c r="C242" t="s">
        <v>1698</v>
      </c>
      <c r="D242" t="s">
        <v>703</v>
      </c>
      <c r="E242">
        <v>111.364</v>
      </c>
      <c r="F242">
        <v>112.483</v>
      </c>
    </row>
    <row r="243" spans="1:6" x14ac:dyDescent="0.25">
      <c r="A243">
        <v>66</v>
      </c>
      <c r="B243" t="s">
        <v>704</v>
      </c>
      <c r="C243" t="s">
        <v>1697</v>
      </c>
      <c r="D243" t="s">
        <v>706</v>
      </c>
      <c r="E243">
        <v>104.96899999999999</v>
      </c>
      <c r="F243">
        <v>106.024</v>
      </c>
    </row>
    <row r="244" spans="1:6" x14ac:dyDescent="0.25">
      <c r="A244">
        <v>66</v>
      </c>
      <c r="B244" t="s">
        <v>707</v>
      </c>
      <c r="C244" t="s">
        <v>1696</v>
      </c>
      <c r="D244" t="s">
        <v>709</v>
      </c>
      <c r="E244">
        <v>105.652</v>
      </c>
      <c r="F244">
        <v>106.714</v>
      </c>
    </row>
    <row r="245" spans="1:6" x14ac:dyDescent="0.25">
      <c r="A245">
        <v>66</v>
      </c>
      <c r="B245" t="s">
        <v>710</v>
      </c>
      <c r="C245" t="s">
        <v>1695</v>
      </c>
      <c r="D245" t="s">
        <v>712</v>
      </c>
      <c r="E245">
        <v>107.789</v>
      </c>
      <c r="F245">
        <v>108.872</v>
      </c>
    </row>
    <row r="246" spans="1:6" x14ac:dyDescent="0.25">
      <c r="A246">
        <v>66</v>
      </c>
      <c r="B246" t="s">
        <v>713</v>
      </c>
      <c r="C246" t="s">
        <v>1694</v>
      </c>
      <c r="D246" t="s">
        <v>715</v>
      </c>
      <c r="E246">
        <v>107.355</v>
      </c>
      <c r="F246">
        <v>108.434</v>
      </c>
    </row>
    <row r="247" spans="1:6" x14ac:dyDescent="0.25">
      <c r="A247">
        <v>66</v>
      </c>
      <c r="B247" t="s">
        <v>716</v>
      </c>
      <c r="C247" t="s">
        <v>1693</v>
      </c>
      <c r="D247" t="s">
        <v>718</v>
      </c>
      <c r="E247">
        <v>103.64</v>
      </c>
      <c r="F247">
        <v>104.681</v>
      </c>
    </row>
    <row r="248" spans="1:6" x14ac:dyDescent="0.25">
      <c r="A248">
        <v>66</v>
      </c>
      <c r="B248" t="s">
        <v>719</v>
      </c>
      <c r="C248" t="s">
        <v>1692</v>
      </c>
      <c r="D248" t="s">
        <v>721</v>
      </c>
      <c r="E248">
        <v>102.626</v>
      </c>
      <c r="F248">
        <v>103.657</v>
      </c>
    </row>
    <row r="249" spans="1:6" x14ac:dyDescent="0.25">
      <c r="A249">
        <v>66</v>
      </c>
      <c r="B249" t="s">
        <v>722</v>
      </c>
      <c r="C249" t="s">
        <v>1691</v>
      </c>
      <c r="D249" t="s">
        <v>724</v>
      </c>
      <c r="E249">
        <v>124.89</v>
      </c>
      <c r="F249">
        <v>126.145</v>
      </c>
    </row>
    <row r="250" spans="1:6" x14ac:dyDescent="0.25">
      <c r="A250">
        <v>66</v>
      </c>
      <c r="B250" t="s">
        <v>725</v>
      </c>
      <c r="C250" t="s">
        <v>1690</v>
      </c>
      <c r="D250" t="s">
        <v>727</v>
      </c>
      <c r="E250">
        <v>123.85899999999999</v>
      </c>
      <c r="F250">
        <v>125.104</v>
      </c>
    </row>
    <row r="251" spans="1:6" x14ac:dyDescent="0.25">
      <c r="A251">
        <v>66</v>
      </c>
      <c r="B251" t="s">
        <v>728</v>
      </c>
      <c r="C251" t="s">
        <v>1689</v>
      </c>
      <c r="D251" t="s">
        <v>730</v>
      </c>
      <c r="E251">
        <v>131.91499999999999</v>
      </c>
      <c r="F251">
        <v>133.24100000000001</v>
      </c>
    </row>
    <row r="252" spans="1:6" x14ac:dyDescent="0.25">
      <c r="A252">
        <v>66</v>
      </c>
      <c r="B252" t="s">
        <v>731</v>
      </c>
      <c r="C252" t="s">
        <v>1688</v>
      </c>
      <c r="D252" t="s">
        <v>733</v>
      </c>
      <c r="E252">
        <v>135.78399999999999</v>
      </c>
      <c r="F252">
        <v>137.149</v>
      </c>
    </row>
    <row r="253" spans="1:6" x14ac:dyDescent="0.25">
      <c r="A253">
        <v>66</v>
      </c>
      <c r="B253" t="s">
        <v>734</v>
      </c>
      <c r="C253" t="s">
        <v>1687</v>
      </c>
      <c r="D253" t="s">
        <v>736</v>
      </c>
      <c r="E253">
        <v>123.29</v>
      </c>
      <c r="F253">
        <v>124.529</v>
      </c>
    </row>
    <row r="254" spans="1:6" x14ac:dyDescent="0.25">
      <c r="A254">
        <v>66</v>
      </c>
      <c r="B254" t="s">
        <v>737</v>
      </c>
      <c r="C254" t="s">
        <v>1686</v>
      </c>
      <c r="D254" t="s">
        <v>739</v>
      </c>
      <c r="E254">
        <v>120.364</v>
      </c>
      <c r="F254">
        <v>121.57299999999999</v>
      </c>
    </row>
    <row r="255" spans="1:6" x14ac:dyDescent="0.25">
      <c r="A255">
        <v>66</v>
      </c>
      <c r="B255" t="s">
        <v>740</v>
      </c>
      <c r="C255" t="s">
        <v>1685</v>
      </c>
      <c r="D255" t="s">
        <v>742</v>
      </c>
      <c r="E255">
        <v>137.078</v>
      </c>
      <c r="F255">
        <v>138.45500000000001</v>
      </c>
    </row>
    <row r="256" spans="1:6" x14ac:dyDescent="0.25">
      <c r="A256">
        <v>66</v>
      </c>
      <c r="B256" t="s">
        <v>743</v>
      </c>
      <c r="C256" t="s">
        <v>1684</v>
      </c>
      <c r="D256" t="s">
        <v>745</v>
      </c>
      <c r="E256">
        <v>138.017</v>
      </c>
      <c r="F256">
        <v>139.404</v>
      </c>
    </row>
    <row r="257" spans="1:6" x14ac:dyDescent="0.25">
      <c r="A257">
        <v>66</v>
      </c>
      <c r="B257" t="s">
        <v>746</v>
      </c>
      <c r="C257" t="s">
        <v>1683</v>
      </c>
      <c r="D257" t="s">
        <v>748</v>
      </c>
      <c r="E257">
        <v>110.441</v>
      </c>
      <c r="F257">
        <v>111.551</v>
      </c>
    </row>
    <row r="258" spans="1:6" x14ac:dyDescent="0.25">
      <c r="A258">
        <v>66</v>
      </c>
      <c r="B258" t="s">
        <v>749</v>
      </c>
      <c r="C258" t="s">
        <v>1682</v>
      </c>
      <c r="D258" t="s">
        <v>751</v>
      </c>
      <c r="E258">
        <v>110.687</v>
      </c>
      <c r="F258">
        <v>111.8</v>
      </c>
    </row>
    <row r="259" spans="1:6" x14ac:dyDescent="0.25">
      <c r="A259">
        <v>66</v>
      </c>
      <c r="B259" t="s">
        <v>752</v>
      </c>
      <c r="C259" t="s">
        <v>1681</v>
      </c>
      <c r="D259" t="s">
        <v>754</v>
      </c>
      <c r="E259">
        <v>118.62</v>
      </c>
      <c r="F259">
        <v>119.812</v>
      </c>
    </row>
    <row r="260" spans="1:6" x14ac:dyDescent="0.25">
      <c r="A260">
        <v>66</v>
      </c>
      <c r="B260" t="s">
        <v>755</v>
      </c>
      <c r="C260" t="s">
        <v>1680</v>
      </c>
      <c r="D260" t="s">
        <v>757</v>
      </c>
      <c r="E260">
        <v>118.401</v>
      </c>
      <c r="F260">
        <v>119.59099999999999</v>
      </c>
    </row>
    <row r="261" spans="1:6" x14ac:dyDescent="0.25">
      <c r="A261">
        <v>66</v>
      </c>
      <c r="B261" t="s">
        <v>758</v>
      </c>
      <c r="C261" t="s">
        <v>1679</v>
      </c>
      <c r="D261" t="s">
        <v>760</v>
      </c>
      <c r="E261">
        <v>115.408</v>
      </c>
      <c r="F261">
        <v>116.568</v>
      </c>
    </row>
    <row r="262" spans="1:6" x14ac:dyDescent="0.25">
      <c r="A262">
        <v>66</v>
      </c>
      <c r="B262" t="s">
        <v>761</v>
      </c>
      <c r="C262" t="s">
        <v>1678</v>
      </c>
      <c r="D262" t="s">
        <v>763</v>
      </c>
      <c r="E262">
        <v>115.613</v>
      </c>
      <c r="F262">
        <v>116.77500000000001</v>
      </c>
    </row>
    <row r="263" spans="1:6" x14ac:dyDescent="0.25">
      <c r="A263">
        <v>66</v>
      </c>
      <c r="B263" t="s">
        <v>764</v>
      </c>
      <c r="C263" t="s">
        <v>1677</v>
      </c>
      <c r="D263" t="s">
        <v>766</v>
      </c>
      <c r="E263">
        <v>105.217</v>
      </c>
      <c r="F263">
        <v>106.274</v>
      </c>
    </row>
    <row r="264" spans="1:6" x14ac:dyDescent="0.25">
      <c r="A264">
        <v>66</v>
      </c>
      <c r="B264" t="s">
        <v>767</v>
      </c>
      <c r="C264" t="s">
        <v>1676</v>
      </c>
      <c r="D264" t="s">
        <v>769</v>
      </c>
      <c r="E264">
        <v>104.577</v>
      </c>
      <c r="F264">
        <v>105.628</v>
      </c>
    </row>
    <row r="265" spans="1:6" x14ac:dyDescent="0.25">
      <c r="A265">
        <v>66</v>
      </c>
      <c r="B265" t="s">
        <v>770</v>
      </c>
      <c r="C265" t="s">
        <v>1675</v>
      </c>
      <c r="D265" t="s">
        <v>772</v>
      </c>
      <c r="E265">
        <v>90.590999999999994</v>
      </c>
      <c r="F265">
        <v>91.501000000000005</v>
      </c>
    </row>
    <row r="266" spans="1:6" x14ac:dyDescent="0.25">
      <c r="A266">
        <v>66</v>
      </c>
      <c r="B266" t="s">
        <v>773</v>
      </c>
      <c r="C266" t="s">
        <v>1674</v>
      </c>
      <c r="D266" t="s">
        <v>775</v>
      </c>
      <c r="E266">
        <v>89.906999999999996</v>
      </c>
      <c r="F266">
        <v>90.811000000000007</v>
      </c>
    </row>
    <row r="267" spans="1:6" x14ac:dyDescent="0.25">
      <c r="A267">
        <v>66</v>
      </c>
      <c r="B267" t="s">
        <v>776</v>
      </c>
      <c r="C267" t="s">
        <v>1673</v>
      </c>
      <c r="D267" t="s">
        <v>778</v>
      </c>
      <c r="E267">
        <v>90.103999999999999</v>
      </c>
      <c r="F267">
        <v>91.01</v>
      </c>
    </row>
    <row r="268" spans="1:6" x14ac:dyDescent="0.25">
      <c r="A268">
        <v>66</v>
      </c>
      <c r="B268" t="s">
        <v>779</v>
      </c>
      <c r="C268" t="s">
        <v>1672</v>
      </c>
      <c r="D268" t="s">
        <v>781</v>
      </c>
      <c r="E268">
        <v>90.760999999999996</v>
      </c>
      <c r="F268">
        <v>91.673000000000002</v>
      </c>
    </row>
    <row r="269" spans="1:6" x14ac:dyDescent="0.25">
      <c r="A269">
        <v>66</v>
      </c>
      <c r="B269" t="s">
        <v>782</v>
      </c>
      <c r="C269" t="s">
        <v>1671</v>
      </c>
      <c r="D269" t="s">
        <v>784</v>
      </c>
      <c r="E269">
        <v>90.344999999999999</v>
      </c>
      <c r="F269">
        <v>91.253</v>
      </c>
    </row>
    <row r="270" spans="1:6" x14ac:dyDescent="0.25">
      <c r="A270">
        <v>66</v>
      </c>
      <c r="B270" t="s">
        <v>785</v>
      </c>
      <c r="C270" t="s">
        <v>1670</v>
      </c>
      <c r="D270" t="s">
        <v>787</v>
      </c>
      <c r="E270">
        <v>90.715000000000003</v>
      </c>
      <c r="F270">
        <v>91.626999999999995</v>
      </c>
    </row>
    <row r="271" spans="1:6" x14ac:dyDescent="0.25">
      <c r="A271">
        <v>66</v>
      </c>
      <c r="B271" t="s">
        <v>788</v>
      </c>
      <c r="C271" t="s">
        <v>1669</v>
      </c>
      <c r="D271" t="s">
        <v>790</v>
      </c>
      <c r="E271">
        <v>93.924000000000007</v>
      </c>
      <c r="F271">
        <v>94.867999999999995</v>
      </c>
    </row>
    <row r="272" spans="1:6" x14ac:dyDescent="0.25">
      <c r="A272">
        <v>66</v>
      </c>
      <c r="B272" t="s">
        <v>791</v>
      </c>
      <c r="C272" t="s">
        <v>1668</v>
      </c>
      <c r="D272" t="s">
        <v>793</v>
      </c>
      <c r="E272">
        <v>102.038</v>
      </c>
      <c r="F272">
        <v>103.063</v>
      </c>
    </row>
    <row r="273" spans="1:25" x14ac:dyDescent="0.25">
      <c r="A273">
        <v>66</v>
      </c>
      <c r="B273" t="s">
        <v>794</v>
      </c>
      <c r="C273" t="s">
        <v>1667</v>
      </c>
      <c r="D273" t="s">
        <v>796</v>
      </c>
      <c r="E273">
        <v>107.425</v>
      </c>
      <c r="F273">
        <v>108.505</v>
      </c>
    </row>
    <row r="274" spans="1:25" x14ac:dyDescent="0.25">
      <c r="A274">
        <v>66</v>
      </c>
      <c r="B274" t="s">
        <v>797</v>
      </c>
      <c r="C274" t="s">
        <v>1666</v>
      </c>
      <c r="D274" t="s">
        <v>799</v>
      </c>
      <c r="E274">
        <v>106.28100000000001</v>
      </c>
      <c r="F274">
        <v>107.349</v>
      </c>
    </row>
    <row r="275" spans="1:25" x14ac:dyDescent="0.25">
      <c r="A275">
        <v>66</v>
      </c>
      <c r="B275" t="s">
        <v>800</v>
      </c>
      <c r="C275" t="s">
        <v>1665</v>
      </c>
      <c r="D275" t="s">
        <v>802</v>
      </c>
      <c r="E275">
        <v>99.352999999999994</v>
      </c>
      <c r="F275">
        <v>100.351</v>
      </c>
    </row>
    <row r="276" spans="1:25" x14ac:dyDescent="0.25">
      <c r="A276">
        <v>66</v>
      </c>
      <c r="B276" t="s">
        <v>803</v>
      </c>
      <c r="C276" t="s">
        <v>1664</v>
      </c>
      <c r="D276" t="s">
        <v>805</v>
      </c>
      <c r="E276">
        <v>97.34</v>
      </c>
      <c r="F276">
        <v>98.317999999999998</v>
      </c>
    </row>
    <row r="277" spans="1:25" x14ac:dyDescent="0.25">
      <c r="A277">
        <v>66</v>
      </c>
      <c r="B277" t="s">
        <v>806</v>
      </c>
      <c r="C277" t="s">
        <v>1663</v>
      </c>
      <c r="D277" t="s">
        <v>808</v>
      </c>
      <c r="E277">
        <v>99.921999999999997</v>
      </c>
      <c r="F277">
        <v>100.92700000000001</v>
      </c>
    </row>
    <row r="278" spans="1:25" x14ac:dyDescent="0.25">
      <c r="A278">
        <v>66</v>
      </c>
      <c r="B278" t="s">
        <v>809</v>
      </c>
      <c r="C278" t="s">
        <v>1662</v>
      </c>
      <c r="D278" t="s">
        <v>811</v>
      </c>
      <c r="E278">
        <v>98.289000000000001</v>
      </c>
      <c r="F278">
        <v>99.275999999999996</v>
      </c>
    </row>
    <row r="279" spans="1:25" x14ac:dyDescent="0.25">
      <c r="A279">
        <v>66</v>
      </c>
      <c r="B279" t="s">
        <v>812</v>
      </c>
      <c r="C279" t="s">
        <v>1661</v>
      </c>
      <c r="D279" t="s">
        <v>814</v>
      </c>
      <c r="E279">
        <v>90.366</v>
      </c>
      <c r="F279">
        <v>91.274000000000001</v>
      </c>
    </row>
    <row r="280" spans="1:25" x14ac:dyDescent="0.25">
      <c r="A280">
        <v>66</v>
      </c>
      <c r="B280" t="s">
        <v>815</v>
      </c>
      <c r="C280" t="s">
        <v>1660</v>
      </c>
      <c r="D280" t="s">
        <v>817</v>
      </c>
      <c r="E280">
        <v>89.899000000000001</v>
      </c>
      <c r="F280">
        <v>90.802000000000007</v>
      </c>
    </row>
    <row r="281" spans="1:25" x14ac:dyDescent="0.25">
      <c r="A281">
        <v>66</v>
      </c>
      <c r="B281" t="s">
        <v>818</v>
      </c>
      <c r="C281" t="s">
        <v>1659</v>
      </c>
      <c r="D281" t="s">
        <v>820</v>
      </c>
      <c r="E281">
        <v>87.757000000000005</v>
      </c>
      <c r="F281">
        <v>88.638999999999996</v>
      </c>
    </row>
    <row r="282" spans="1:25" x14ac:dyDescent="0.25">
      <c r="A282">
        <v>66</v>
      </c>
      <c r="B282" t="s">
        <v>821</v>
      </c>
      <c r="C282" t="s">
        <v>1658</v>
      </c>
      <c r="D282" t="s">
        <v>823</v>
      </c>
      <c r="E282">
        <v>83.509</v>
      </c>
      <c r="F282">
        <v>84.349000000000004</v>
      </c>
    </row>
    <row r="283" spans="1:25" x14ac:dyDescent="0.25">
      <c r="A283">
        <v>66</v>
      </c>
      <c r="B283" t="s">
        <v>824</v>
      </c>
      <c r="C283" t="s">
        <v>1657</v>
      </c>
      <c r="D283" t="s">
        <v>826</v>
      </c>
      <c r="E283">
        <v>87.478999999999999</v>
      </c>
      <c r="F283">
        <v>88.358000000000004</v>
      </c>
    </row>
    <row r="284" spans="1:25" x14ac:dyDescent="0.25">
      <c r="A284">
        <v>66</v>
      </c>
      <c r="B284" t="s">
        <v>827</v>
      </c>
      <c r="C284" t="s">
        <v>1656</v>
      </c>
      <c r="D284" t="s">
        <v>829</v>
      </c>
      <c r="E284">
        <v>84.68</v>
      </c>
      <c r="F284">
        <v>85.531000000000006</v>
      </c>
    </row>
    <row r="285" spans="1:25" x14ac:dyDescent="0.25">
      <c r="A285">
        <v>66</v>
      </c>
      <c r="B285" t="s">
        <v>830</v>
      </c>
      <c r="D285" t="s">
        <v>831</v>
      </c>
      <c r="X285" t="s">
        <v>831</v>
      </c>
      <c r="Y285" t="s">
        <v>509</v>
      </c>
    </row>
    <row r="286" spans="1:25" x14ac:dyDescent="0.25">
      <c r="A286">
        <v>66</v>
      </c>
      <c r="B286" t="s">
        <v>832</v>
      </c>
      <c r="D286" t="s">
        <v>831</v>
      </c>
      <c r="X286" t="s">
        <v>831</v>
      </c>
      <c r="Y286" t="s">
        <v>509</v>
      </c>
    </row>
    <row r="287" spans="1:25" x14ac:dyDescent="0.25">
      <c r="A287">
        <v>66</v>
      </c>
      <c r="B287" t="s">
        <v>833</v>
      </c>
      <c r="D287" t="s">
        <v>831</v>
      </c>
      <c r="X287" t="s">
        <v>831</v>
      </c>
      <c r="Y287" t="s">
        <v>509</v>
      </c>
    </row>
    <row r="288" spans="1:25" x14ac:dyDescent="0.25">
      <c r="A288">
        <v>66</v>
      </c>
      <c r="B288" t="s">
        <v>834</v>
      </c>
      <c r="D288" t="s">
        <v>835</v>
      </c>
    </row>
    <row r="289" spans="1:6" x14ac:dyDescent="0.25">
      <c r="A289">
        <v>224</v>
      </c>
      <c r="B289" t="s">
        <v>1608</v>
      </c>
      <c r="C289" t="s">
        <v>1652</v>
      </c>
      <c r="D289" t="s">
        <v>1655</v>
      </c>
      <c r="E289">
        <v>62.228999999999999</v>
      </c>
      <c r="F289">
        <v>62.854999999999997</v>
      </c>
    </row>
    <row r="290" spans="1:6" x14ac:dyDescent="0.25">
      <c r="A290">
        <v>224</v>
      </c>
      <c r="B290" t="s">
        <v>1616</v>
      </c>
      <c r="C290" t="s">
        <v>1652</v>
      </c>
      <c r="D290" t="s">
        <v>1654</v>
      </c>
      <c r="E290">
        <v>62.36</v>
      </c>
      <c r="F290">
        <v>62.987000000000002</v>
      </c>
    </row>
    <row r="291" spans="1:6" x14ac:dyDescent="0.25">
      <c r="A291">
        <v>224</v>
      </c>
      <c r="B291" t="s">
        <v>1604</v>
      </c>
      <c r="C291" t="s">
        <v>1652</v>
      </c>
      <c r="D291" t="s">
        <v>1653</v>
      </c>
      <c r="E291">
        <v>38.588999999999999</v>
      </c>
      <c r="F291">
        <v>38.975999999999999</v>
      </c>
    </row>
    <row r="292" spans="1:6" x14ac:dyDescent="0.25">
      <c r="A292">
        <v>224</v>
      </c>
      <c r="B292" t="s">
        <v>1605</v>
      </c>
      <c r="C292" t="s">
        <v>1652</v>
      </c>
      <c r="D292" t="s">
        <v>1651</v>
      </c>
      <c r="E292">
        <v>38.683</v>
      </c>
      <c r="F292">
        <v>39.072000000000003</v>
      </c>
    </row>
    <row r="293" spans="1:6" x14ac:dyDescent="0.25">
      <c r="A293">
        <v>224</v>
      </c>
      <c r="B293" t="s">
        <v>1622</v>
      </c>
      <c r="C293" t="s">
        <v>1642</v>
      </c>
      <c r="D293" t="s">
        <v>1650</v>
      </c>
      <c r="E293">
        <v>48.618000000000002</v>
      </c>
      <c r="F293">
        <v>49.106000000000002</v>
      </c>
    </row>
    <row r="294" spans="1:6" x14ac:dyDescent="0.25">
      <c r="A294">
        <v>224</v>
      </c>
      <c r="B294" t="s">
        <v>1623</v>
      </c>
      <c r="C294" t="s">
        <v>1642</v>
      </c>
      <c r="D294" t="s">
        <v>1649</v>
      </c>
      <c r="E294">
        <v>48.542999999999999</v>
      </c>
      <c r="F294">
        <v>49.03</v>
      </c>
    </row>
    <row r="295" spans="1:6" x14ac:dyDescent="0.25">
      <c r="A295">
        <v>224</v>
      </c>
      <c r="B295" t="s">
        <v>1573</v>
      </c>
      <c r="C295" t="s">
        <v>1645</v>
      </c>
      <c r="D295" t="s">
        <v>1648</v>
      </c>
      <c r="E295">
        <v>56.432000000000002</v>
      </c>
      <c r="F295">
        <v>56.999000000000002</v>
      </c>
    </row>
    <row r="296" spans="1:6" x14ac:dyDescent="0.25">
      <c r="A296">
        <v>224</v>
      </c>
      <c r="B296" t="s">
        <v>1585</v>
      </c>
      <c r="C296" t="s">
        <v>1645</v>
      </c>
      <c r="D296" t="s">
        <v>1647</v>
      </c>
      <c r="E296">
        <v>56.58</v>
      </c>
      <c r="F296">
        <v>57.148000000000003</v>
      </c>
    </row>
    <row r="297" spans="1:6" x14ac:dyDescent="0.25">
      <c r="A297">
        <v>224</v>
      </c>
      <c r="B297" t="s">
        <v>1569</v>
      </c>
      <c r="C297" t="s">
        <v>1645</v>
      </c>
      <c r="D297" t="s">
        <v>1646</v>
      </c>
      <c r="E297">
        <v>41.021999999999998</v>
      </c>
      <c r="F297">
        <v>41.433999999999997</v>
      </c>
    </row>
    <row r="298" spans="1:6" x14ac:dyDescent="0.25">
      <c r="A298">
        <v>224</v>
      </c>
      <c r="B298" t="s">
        <v>1570</v>
      </c>
      <c r="C298" t="s">
        <v>1645</v>
      </c>
      <c r="D298" t="s">
        <v>1644</v>
      </c>
      <c r="E298">
        <v>41.064999999999998</v>
      </c>
      <c r="F298">
        <v>41.476999999999997</v>
      </c>
    </row>
    <row r="299" spans="1:6" x14ac:dyDescent="0.25">
      <c r="A299">
        <v>224</v>
      </c>
      <c r="B299" t="s">
        <v>1590</v>
      </c>
      <c r="C299" t="s">
        <v>1642</v>
      </c>
      <c r="D299" t="s">
        <v>1643</v>
      </c>
      <c r="E299">
        <v>43.582000000000001</v>
      </c>
      <c r="F299">
        <v>44.02</v>
      </c>
    </row>
    <row r="300" spans="1:6" x14ac:dyDescent="0.25">
      <c r="A300">
        <v>224</v>
      </c>
      <c r="B300" t="s">
        <v>1591</v>
      </c>
      <c r="C300" t="s">
        <v>1642</v>
      </c>
      <c r="D300" t="s">
        <v>1641</v>
      </c>
      <c r="E300">
        <v>43.646999999999998</v>
      </c>
      <c r="F300">
        <v>44.085999999999999</v>
      </c>
    </row>
    <row r="301" spans="1:6" x14ac:dyDescent="0.25">
      <c r="A301">
        <v>224</v>
      </c>
      <c r="B301" t="s">
        <v>1537</v>
      </c>
      <c r="C301" t="s">
        <v>1637</v>
      </c>
      <c r="D301" t="s">
        <v>1640</v>
      </c>
      <c r="E301">
        <v>51.765999999999998</v>
      </c>
      <c r="F301">
        <v>52.286000000000001</v>
      </c>
    </row>
    <row r="302" spans="1:6" x14ac:dyDescent="0.25">
      <c r="A302">
        <v>224</v>
      </c>
      <c r="B302" t="s">
        <v>1547</v>
      </c>
      <c r="C302" t="s">
        <v>1637</v>
      </c>
      <c r="D302" t="s">
        <v>1639</v>
      </c>
      <c r="E302">
        <v>51.863999999999997</v>
      </c>
      <c r="F302">
        <v>52.386000000000003</v>
      </c>
    </row>
    <row r="303" spans="1:6" x14ac:dyDescent="0.25">
      <c r="A303">
        <v>224</v>
      </c>
      <c r="B303" t="s">
        <v>1534</v>
      </c>
      <c r="C303" t="s">
        <v>1637</v>
      </c>
      <c r="D303" t="s">
        <v>1638</v>
      </c>
      <c r="E303">
        <v>34.094999999999999</v>
      </c>
      <c r="F303">
        <v>34.438000000000002</v>
      </c>
    </row>
    <row r="304" spans="1:6" x14ac:dyDescent="0.25">
      <c r="A304">
        <v>224</v>
      </c>
      <c r="B304" t="s">
        <v>1535</v>
      </c>
      <c r="C304" t="s">
        <v>1637</v>
      </c>
      <c r="D304" t="s">
        <v>1636</v>
      </c>
      <c r="E304">
        <v>34.159999999999997</v>
      </c>
      <c r="F304">
        <v>34.503</v>
      </c>
    </row>
    <row r="305" spans="1:6" x14ac:dyDescent="0.25">
      <c r="A305">
        <v>224</v>
      </c>
      <c r="B305" t="s">
        <v>1516</v>
      </c>
      <c r="C305" t="s">
        <v>1632</v>
      </c>
      <c r="D305" t="s">
        <v>1635</v>
      </c>
      <c r="E305">
        <v>50.195999999999998</v>
      </c>
      <c r="F305">
        <v>50.7</v>
      </c>
    </row>
    <row r="306" spans="1:6" x14ac:dyDescent="0.25">
      <c r="A306">
        <v>224</v>
      </c>
      <c r="B306" t="s">
        <v>1521</v>
      </c>
      <c r="C306" t="s">
        <v>1632</v>
      </c>
      <c r="D306" t="s">
        <v>1634</v>
      </c>
      <c r="E306">
        <v>50.195</v>
      </c>
      <c r="F306">
        <v>50.698999999999998</v>
      </c>
    </row>
    <row r="307" spans="1:6" x14ac:dyDescent="0.25">
      <c r="A307">
        <v>224</v>
      </c>
      <c r="B307" t="s">
        <v>1513</v>
      </c>
      <c r="C307" t="s">
        <v>1632</v>
      </c>
      <c r="D307" t="s">
        <v>1633</v>
      </c>
      <c r="E307">
        <v>33.087000000000003</v>
      </c>
      <c r="F307">
        <v>33.42</v>
      </c>
    </row>
    <row r="308" spans="1:6" x14ac:dyDescent="0.25">
      <c r="A308">
        <v>224</v>
      </c>
      <c r="B308" t="s">
        <v>1514</v>
      </c>
      <c r="C308" t="s">
        <v>1632</v>
      </c>
      <c r="D308" t="s">
        <v>1631</v>
      </c>
      <c r="E308">
        <v>33.049999999999997</v>
      </c>
      <c r="F308">
        <v>33.381999999999998</v>
      </c>
    </row>
    <row r="309" spans="1:6" x14ac:dyDescent="0.25">
      <c r="A309">
        <v>224</v>
      </c>
      <c r="B309" t="s">
        <v>1500</v>
      </c>
      <c r="D309" t="s">
        <v>1630</v>
      </c>
      <c r="E309">
        <v>71.307000000000002</v>
      </c>
      <c r="F309">
        <v>72.024000000000001</v>
      </c>
    </row>
    <row r="310" spans="1:6" x14ac:dyDescent="0.25">
      <c r="A310">
        <v>224</v>
      </c>
      <c r="B310" t="s">
        <v>1510</v>
      </c>
      <c r="D310" t="s">
        <v>1629</v>
      </c>
      <c r="E310">
        <v>69.430999999999997</v>
      </c>
      <c r="F310">
        <v>70.129000000000005</v>
      </c>
    </row>
    <row r="311" spans="1:6" x14ac:dyDescent="0.25">
      <c r="A311">
        <v>505</v>
      </c>
      <c r="B311" t="s">
        <v>836</v>
      </c>
      <c r="C311" t="s">
        <v>837</v>
      </c>
      <c r="D311" t="s">
        <v>838</v>
      </c>
      <c r="E311">
        <v>75.692999999999998</v>
      </c>
      <c r="F311">
        <v>76.453000000000003</v>
      </c>
    </row>
    <row r="312" spans="1:6" x14ac:dyDescent="0.25">
      <c r="A312">
        <v>505</v>
      </c>
      <c r="B312" t="s">
        <v>839</v>
      </c>
      <c r="C312" t="s">
        <v>837</v>
      </c>
      <c r="D312" t="s">
        <v>840</v>
      </c>
      <c r="E312">
        <v>75.734999999999999</v>
      </c>
      <c r="F312">
        <v>76.495999999999995</v>
      </c>
    </row>
    <row r="313" spans="1:6" x14ac:dyDescent="0.25">
      <c r="A313">
        <v>505</v>
      </c>
      <c r="B313" t="s">
        <v>841</v>
      </c>
      <c r="C313" t="s">
        <v>837</v>
      </c>
      <c r="D313" t="s">
        <v>842</v>
      </c>
      <c r="E313">
        <v>49.597999999999999</v>
      </c>
      <c r="F313">
        <v>50.095999999999997</v>
      </c>
    </row>
    <row r="314" spans="1:6" x14ac:dyDescent="0.25">
      <c r="A314">
        <v>505</v>
      </c>
      <c r="B314" t="s">
        <v>843</v>
      </c>
      <c r="C314" t="s">
        <v>837</v>
      </c>
      <c r="D314" t="s">
        <v>844</v>
      </c>
      <c r="E314">
        <v>75.37</v>
      </c>
      <c r="F314">
        <v>76.128</v>
      </c>
    </row>
    <row r="315" spans="1:6" x14ac:dyDescent="0.25">
      <c r="A315">
        <v>505</v>
      </c>
      <c r="B315" t="s">
        <v>845</v>
      </c>
      <c r="C315" t="s">
        <v>837</v>
      </c>
      <c r="D315" t="s">
        <v>846</v>
      </c>
      <c r="E315">
        <v>75.436999999999998</v>
      </c>
      <c r="F315">
        <v>76.194999999999993</v>
      </c>
    </row>
    <row r="316" spans="1:6" x14ac:dyDescent="0.25">
      <c r="A316">
        <v>505</v>
      </c>
      <c r="B316" t="s">
        <v>847</v>
      </c>
      <c r="C316" t="s">
        <v>837</v>
      </c>
      <c r="D316" t="s">
        <v>848</v>
      </c>
      <c r="E316">
        <v>75.492000000000004</v>
      </c>
      <c r="F316">
        <v>76.251000000000005</v>
      </c>
    </row>
    <row r="317" spans="1:6" x14ac:dyDescent="0.25">
      <c r="A317">
        <v>505</v>
      </c>
      <c r="B317" t="s">
        <v>849</v>
      </c>
      <c r="C317" t="s">
        <v>837</v>
      </c>
      <c r="D317" t="s">
        <v>850</v>
      </c>
      <c r="E317">
        <v>75.352000000000004</v>
      </c>
      <c r="F317">
        <v>76.108999999999995</v>
      </c>
    </row>
    <row r="318" spans="1:6" x14ac:dyDescent="0.25">
      <c r="A318">
        <v>505</v>
      </c>
      <c r="B318" t="s">
        <v>851</v>
      </c>
      <c r="C318" t="s">
        <v>837</v>
      </c>
      <c r="D318" t="s">
        <v>852</v>
      </c>
      <c r="E318">
        <v>76.284999999999997</v>
      </c>
      <c r="F318">
        <v>77.052000000000007</v>
      </c>
    </row>
    <row r="319" spans="1:6" x14ac:dyDescent="0.25">
      <c r="A319">
        <v>505</v>
      </c>
      <c r="B319" t="s">
        <v>853</v>
      </c>
      <c r="C319" t="s">
        <v>837</v>
      </c>
      <c r="D319" t="s">
        <v>854</v>
      </c>
      <c r="E319">
        <v>76.363</v>
      </c>
      <c r="F319">
        <v>77.13</v>
      </c>
    </row>
    <row r="320" spans="1:6" x14ac:dyDescent="0.25">
      <c r="A320">
        <v>505</v>
      </c>
      <c r="B320" t="s">
        <v>855</v>
      </c>
      <c r="C320" t="s">
        <v>837</v>
      </c>
      <c r="D320" t="s">
        <v>856</v>
      </c>
      <c r="E320">
        <v>70.515000000000001</v>
      </c>
      <c r="F320">
        <v>71.224000000000004</v>
      </c>
    </row>
    <row r="321" spans="1:6" x14ac:dyDescent="0.25">
      <c r="A321">
        <v>505</v>
      </c>
      <c r="B321" t="s">
        <v>857</v>
      </c>
      <c r="C321" t="s">
        <v>837</v>
      </c>
      <c r="D321" t="s">
        <v>858</v>
      </c>
      <c r="E321">
        <v>70.608999999999995</v>
      </c>
      <c r="F321">
        <v>71.317999999999998</v>
      </c>
    </row>
    <row r="322" spans="1:6" x14ac:dyDescent="0.25">
      <c r="A322">
        <v>505</v>
      </c>
      <c r="B322" t="s">
        <v>859</v>
      </c>
      <c r="C322" t="s">
        <v>837</v>
      </c>
      <c r="D322" t="s">
        <v>860</v>
      </c>
      <c r="E322">
        <v>62.780999999999999</v>
      </c>
      <c r="F322">
        <v>63.411999999999999</v>
      </c>
    </row>
    <row r="323" spans="1:6" x14ac:dyDescent="0.25">
      <c r="A323">
        <v>505</v>
      </c>
      <c r="B323" t="s">
        <v>861</v>
      </c>
      <c r="C323" t="s">
        <v>837</v>
      </c>
      <c r="D323" t="s">
        <v>862</v>
      </c>
      <c r="E323">
        <v>62.756999999999998</v>
      </c>
      <c r="F323">
        <v>63.387999999999998</v>
      </c>
    </row>
    <row r="324" spans="1:6" x14ac:dyDescent="0.25">
      <c r="A324">
        <v>505</v>
      </c>
      <c r="B324" t="s">
        <v>863</v>
      </c>
      <c r="C324" t="s">
        <v>837</v>
      </c>
      <c r="D324" t="s">
        <v>864</v>
      </c>
      <c r="E324">
        <v>89.665999999999997</v>
      </c>
      <c r="F324">
        <v>90.567999999999998</v>
      </c>
    </row>
    <row r="325" spans="1:6" x14ac:dyDescent="0.25">
      <c r="A325">
        <v>505</v>
      </c>
      <c r="B325" t="s">
        <v>865</v>
      </c>
      <c r="C325" t="s">
        <v>837</v>
      </c>
      <c r="D325" t="s">
        <v>866</v>
      </c>
      <c r="E325">
        <v>89.191000000000003</v>
      </c>
      <c r="F325">
        <v>90.087999999999994</v>
      </c>
    </row>
    <row r="326" spans="1:6" x14ac:dyDescent="0.25">
      <c r="A326">
        <v>505</v>
      </c>
      <c r="B326" t="s">
        <v>867</v>
      </c>
      <c r="C326" t="s">
        <v>837</v>
      </c>
      <c r="D326" t="s">
        <v>868</v>
      </c>
      <c r="E326">
        <v>90.74</v>
      </c>
      <c r="F326">
        <v>91.652000000000001</v>
      </c>
    </row>
    <row r="327" spans="1:6" x14ac:dyDescent="0.25">
      <c r="A327">
        <v>505</v>
      </c>
      <c r="B327" t="s">
        <v>869</v>
      </c>
      <c r="C327" t="s">
        <v>837</v>
      </c>
      <c r="D327" t="s">
        <v>870</v>
      </c>
      <c r="E327">
        <v>90.662999999999997</v>
      </c>
      <c r="F327">
        <v>91.575000000000003</v>
      </c>
    </row>
    <row r="328" spans="1:6" x14ac:dyDescent="0.25">
      <c r="A328">
        <v>505</v>
      </c>
      <c r="B328" t="s">
        <v>871</v>
      </c>
      <c r="C328" t="s">
        <v>837</v>
      </c>
      <c r="D328" t="s">
        <v>872</v>
      </c>
      <c r="E328">
        <v>84.58</v>
      </c>
      <c r="F328">
        <v>85.43</v>
      </c>
    </row>
    <row r="329" spans="1:6" x14ac:dyDescent="0.25">
      <c r="A329">
        <v>505</v>
      </c>
      <c r="B329" t="s">
        <v>873</v>
      </c>
      <c r="C329" t="s">
        <v>837</v>
      </c>
      <c r="D329" t="s">
        <v>874</v>
      </c>
      <c r="E329">
        <v>84.587999999999994</v>
      </c>
      <c r="F329">
        <v>85.438000000000002</v>
      </c>
    </row>
    <row r="330" spans="1:6" x14ac:dyDescent="0.25">
      <c r="A330">
        <v>505</v>
      </c>
      <c r="B330" t="s">
        <v>875</v>
      </c>
      <c r="C330" t="s">
        <v>837</v>
      </c>
      <c r="D330" t="s">
        <v>876</v>
      </c>
      <c r="E330">
        <v>91.222999999999999</v>
      </c>
      <c r="F330">
        <v>92.14</v>
      </c>
    </row>
    <row r="331" spans="1:6" x14ac:dyDescent="0.25">
      <c r="A331">
        <v>505</v>
      </c>
      <c r="B331" t="s">
        <v>877</v>
      </c>
      <c r="C331" t="s">
        <v>837</v>
      </c>
      <c r="D331" t="s">
        <v>878</v>
      </c>
      <c r="E331">
        <v>91.48</v>
      </c>
      <c r="F331">
        <v>92.399000000000001</v>
      </c>
    </row>
    <row r="332" spans="1:6" x14ac:dyDescent="0.25">
      <c r="A332">
        <v>505</v>
      </c>
      <c r="B332" t="s">
        <v>879</v>
      </c>
      <c r="C332" t="s">
        <v>837</v>
      </c>
      <c r="D332" t="s">
        <v>880</v>
      </c>
      <c r="E332">
        <v>82.587999999999994</v>
      </c>
      <c r="F332">
        <v>83.418000000000006</v>
      </c>
    </row>
    <row r="333" spans="1:6" x14ac:dyDescent="0.25">
      <c r="A333">
        <v>505</v>
      </c>
      <c r="B333" t="s">
        <v>881</v>
      </c>
      <c r="C333" t="s">
        <v>837</v>
      </c>
      <c r="D333" t="s">
        <v>882</v>
      </c>
      <c r="E333">
        <v>82.444000000000003</v>
      </c>
      <c r="F333">
        <v>83.272000000000006</v>
      </c>
    </row>
    <row r="334" spans="1:6" x14ac:dyDescent="0.25">
      <c r="A334">
        <v>505</v>
      </c>
      <c r="B334" t="s">
        <v>883</v>
      </c>
      <c r="C334" t="s">
        <v>837</v>
      </c>
      <c r="D334" t="s">
        <v>884</v>
      </c>
      <c r="E334">
        <v>66.489000000000004</v>
      </c>
      <c r="F334">
        <v>67.158000000000001</v>
      </c>
    </row>
    <row r="335" spans="1:6" x14ac:dyDescent="0.25">
      <c r="A335">
        <v>505</v>
      </c>
      <c r="B335" t="s">
        <v>885</v>
      </c>
      <c r="C335" t="s">
        <v>837</v>
      </c>
      <c r="D335" t="s">
        <v>886</v>
      </c>
      <c r="E335">
        <v>66.549000000000007</v>
      </c>
      <c r="F335">
        <v>67.218000000000004</v>
      </c>
    </row>
    <row r="336" spans="1:6" x14ac:dyDescent="0.25">
      <c r="A336">
        <v>500</v>
      </c>
      <c r="B336" t="s">
        <v>887</v>
      </c>
      <c r="C336" t="s">
        <v>837</v>
      </c>
      <c r="D336" t="s">
        <v>888</v>
      </c>
      <c r="E336">
        <v>133.898</v>
      </c>
      <c r="F336">
        <v>135.244</v>
      </c>
    </row>
    <row r="337" spans="1:6" x14ac:dyDescent="0.25">
      <c r="A337">
        <v>500</v>
      </c>
      <c r="B337" t="s">
        <v>889</v>
      </c>
      <c r="C337" t="s">
        <v>837</v>
      </c>
      <c r="D337" t="s">
        <v>890</v>
      </c>
      <c r="E337">
        <v>121.033</v>
      </c>
      <c r="F337">
        <v>122.249</v>
      </c>
    </row>
    <row r="338" spans="1:6" x14ac:dyDescent="0.25">
      <c r="A338">
        <v>500</v>
      </c>
      <c r="B338" t="s">
        <v>891</v>
      </c>
      <c r="C338" t="s">
        <v>837</v>
      </c>
      <c r="D338" t="s">
        <v>892</v>
      </c>
      <c r="E338">
        <v>120.55200000000001</v>
      </c>
      <c r="F338">
        <v>121.76300000000001</v>
      </c>
    </row>
    <row r="339" spans="1:6" x14ac:dyDescent="0.25">
      <c r="A339">
        <v>500</v>
      </c>
      <c r="B339" t="s">
        <v>893</v>
      </c>
      <c r="C339" t="s">
        <v>837</v>
      </c>
      <c r="D339" t="s">
        <v>894</v>
      </c>
      <c r="E339">
        <v>110.949</v>
      </c>
      <c r="F339">
        <v>112.06399999999999</v>
      </c>
    </row>
    <row r="340" spans="1:6" x14ac:dyDescent="0.25">
      <c r="A340">
        <v>500</v>
      </c>
      <c r="B340" t="s">
        <v>895</v>
      </c>
      <c r="C340" t="s">
        <v>837</v>
      </c>
      <c r="D340" t="s">
        <v>896</v>
      </c>
      <c r="E340">
        <v>142.73699999999999</v>
      </c>
      <c r="F340">
        <v>144.172</v>
      </c>
    </row>
    <row r="341" spans="1:6" x14ac:dyDescent="0.25">
      <c r="A341">
        <v>500</v>
      </c>
      <c r="B341" t="s">
        <v>897</v>
      </c>
      <c r="C341" t="s">
        <v>837</v>
      </c>
      <c r="D341" t="s">
        <v>898</v>
      </c>
      <c r="E341">
        <v>135.78200000000001</v>
      </c>
      <c r="F341">
        <v>137.14699999999999</v>
      </c>
    </row>
    <row r="342" spans="1:6" x14ac:dyDescent="0.25">
      <c r="A342">
        <v>500</v>
      </c>
      <c r="B342" t="s">
        <v>899</v>
      </c>
      <c r="C342" t="s">
        <v>837</v>
      </c>
      <c r="D342" t="s">
        <v>900</v>
      </c>
      <c r="E342">
        <v>127.205</v>
      </c>
      <c r="F342">
        <v>128.48400000000001</v>
      </c>
    </row>
    <row r="343" spans="1:6" x14ac:dyDescent="0.25">
      <c r="A343">
        <v>500</v>
      </c>
      <c r="B343" t="s">
        <v>901</v>
      </c>
      <c r="C343" t="s">
        <v>837</v>
      </c>
      <c r="D343" t="s">
        <v>902</v>
      </c>
      <c r="E343">
        <v>131.46799999999999</v>
      </c>
      <c r="F343">
        <v>132.78899999999999</v>
      </c>
    </row>
    <row r="344" spans="1:6" x14ac:dyDescent="0.25">
      <c r="A344">
        <v>500</v>
      </c>
      <c r="B344" t="s">
        <v>903</v>
      </c>
      <c r="C344" t="s">
        <v>837</v>
      </c>
      <c r="D344" t="s">
        <v>904</v>
      </c>
      <c r="E344">
        <v>109.221</v>
      </c>
      <c r="F344">
        <v>110.319</v>
      </c>
    </row>
    <row r="345" spans="1:6" x14ac:dyDescent="0.25">
      <c r="A345">
        <v>500</v>
      </c>
      <c r="B345" t="s">
        <v>905</v>
      </c>
      <c r="C345" t="s">
        <v>837</v>
      </c>
      <c r="D345" t="s">
        <v>906</v>
      </c>
      <c r="E345">
        <v>111.773</v>
      </c>
      <c r="F345">
        <v>112.896</v>
      </c>
    </row>
    <row r="346" spans="1:6" x14ac:dyDescent="0.25">
      <c r="A346">
        <v>500</v>
      </c>
      <c r="B346" t="s">
        <v>907</v>
      </c>
      <c r="C346" t="s">
        <v>837</v>
      </c>
      <c r="D346" t="s">
        <v>908</v>
      </c>
      <c r="E346">
        <v>136.58600000000001</v>
      </c>
      <c r="F346">
        <v>137.959</v>
      </c>
    </row>
    <row r="347" spans="1:6" x14ac:dyDescent="0.25">
      <c r="A347">
        <v>500</v>
      </c>
      <c r="B347" t="s">
        <v>909</v>
      </c>
      <c r="C347" t="s">
        <v>837</v>
      </c>
      <c r="D347" t="s">
        <v>910</v>
      </c>
      <c r="E347">
        <v>130.43100000000001</v>
      </c>
      <c r="F347">
        <v>131.74199999999999</v>
      </c>
    </row>
    <row r="348" spans="1:6" x14ac:dyDescent="0.25">
      <c r="A348">
        <v>500</v>
      </c>
      <c r="B348" t="s">
        <v>911</v>
      </c>
      <c r="C348" t="s">
        <v>837</v>
      </c>
      <c r="D348" t="s">
        <v>912</v>
      </c>
      <c r="E348">
        <v>128.827</v>
      </c>
      <c r="F348">
        <v>130.12100000000001</v>
      </c>
    </row>
    <row r="349" spans="1:6" x14ac:dyDescent="0.25">
      <c r="A349">
        <v>500</v>
      </c>
      <c r="B349" t="s">
        <v>913</v>
      </c>
      <c r="C349" t="s">
        <v>837</v>
      </c>
      <c r="D349" t="s">
        <v>914</v>
      </c>
      <c r="E349">
        <v>120.444</v>
      </c>
      <c r="F349">
        <v>121.655</v>
      </c>
    </row>
    <row r="350" spans="1:6" x14ac:dyDescent="0.25">
      <c r="A350">
        <v>500</v>
      </c>
      <c r="B350" t="s">
        <v>915</v>
      </c>
      <c r="C350" t="s">
        <v>837</v>
      </c>
      <c r="D350" t="s">
        <v>916</v>
      </c>
      <c r="E350">
        <v>105.087</v>
      </c>
      <c r="F350">
        <v>106.143</v>
      </c>
    </row>
    <row r="351" spans="1:6" x14ac:dyDescent="0.25">
      <c r="A351">
        <v>500</v>
      </c>
      <c r="B351" t="s">
        <v>917</v>
      </c>
      <c r="C351" t="s">
        <v>837</v>
      </c>
      <c r="D351" t="s">
        <v>918</v>
      </c>
      <c r="E351">
        <v>106.319</v>
      </c>
      <c r="F351">
        <v>107.38800000000001</v>
      </c>
    </row>
    <row r="352" spans="1:6" x14ac:dyDescent="0.25">
      <c r="A352">
        <v>500</v>
      </c>
      <c r="B352" t="s">
        <v>919</v>
      </c>
      <c r="C352" t="s">
        <v>837</v>
      </c>
      <c r="D352" t="s">
        <v>920</v>
      </c>
      <c r="E352">
        <v>102.119</v>
      </c>
      <c r="F352">
        <v>103.145</v>
      </c>
    </row>
    <row r="353" spans="1:6" x14ac:dyDescent="0.25">
      <c r="A353">
        <v>500</v>
      </c>
      <c r="B353" t="s">
        <v>921</v>
      </c>
      <c r="C353" t="s">
        <v>837</v>
      </c>
      <c r="D353" t="s">
        <v>922</v>
      </c>
      <c r="E353">
        <v>114.15</v>
      </c>
      <c r="F353">
        <v>115.297</v>
      </c>
    </row>
    <row r="354" spans="1:6" x14ac:dyDescent="0.25">
      <c r="A354">
        <v>500</v>
      </c>
      <c r="B354" t="s">
        <v>923</v>
      </c>
      <c r="C354" t="s">
        <v>837</v>
      </c>
      <c r="D354" t="s">
        <v>924</v>
      </c>
      <c r="E354">
        <v>129.232</v>
      </c>
      <c r="F354">
        <v>130.53</v>
      </c>
    </row>
    <row r="355" spans="1:6" x14ac:dyDescent="0.25">
      <c r="A355">
        <v>500</v>
      </c>
      <c r="B355" t="s">
        <v>925</v>
      </c>
      <c r="C355" t="s">
        <v>837</v>
      </c>
      <c r="D355" t="s">
        <v>926</v>
      </c>
      <c r="E355">
        <v>137.732</v>
      </c>
      <c r="F355">
        <v>139.11600000000001</v>
      </c>
    </row>
    <row r="356" spans="1:6" x14ac:dyDescent="0.25">
      <c r="A356">
        <v>500</v>
      </c>
      <c r="B356" t="s">
        <v>927</v>
      </c>
      <c r="C356" t="s">
        <v>837</v>
      </c>
      <c r="D356" t="s">
        <v>928</v>
      </c>
      <c r="E356">
        <v>136.41800000000001</v>
      </c>
      <c r="F356">
        <v>137.78899999999999</v>
      </c>
    </row>
    <row r="357" spans="1:6" x14ac:dyDescent="0.25">
      <c r="A357">
        <v>500</v>
      </c>
      <c r="B357" t="s">
        <v>929</v>
      </c>
      <c r="C357" t="s">
        <v>837</v>
      </c>
      <c r="D357" t="s">
        <v>930</v>
      </c>
      <c r="E357">
        <v>113.636</v>
      </c>
      <c r="F357">
        <v>114.77800000000001</v>
      </c>
    </row>
    <row r="358" spans="1:6" x14ac:dyDescent="0.25">
      <c r="A358">
        <v>500</v>
      </c>
      <c r="B358" t="s">
        <v>931</v>
      </c>
      <c r="C358" t="s">
        <v>837</v>
      </c>
      <c r="D358" t="s">
        <v>932</v>
      </c>
      <c r="E358">
        <v>130.93700000000001</v>
      </c>
      <c r="F358">
        <v>132.25299999999999</v>
      </c>
    </row>
    <row r="359" spans="1:6" x14ac:dyDescent="0.25">
      <c r="A359">
        <v>500</v>
      </c>
      <c r="B359" t="s">
        <v>933</v>
      </c>
      <c r="C359" t="s">
        <v>837</v>
      </c>
      <c r="D359" t="s">
        <v>934</v>
      </c>
      <c r="E359">
        <v>134.566</v>
      </c>
      <c r="F359">
        <v>135.91900000000001</v>
      </c>
    </row>
    <row r="360" spans="1:6" x14ac:dyDescent="0.25">
      <c r="A360">
        <v>500</v>
      </c>
      <c r="B360" t="s">
        <v>935</v>
      </c>
      <c r="C360" t="s">
        <v>837</v>
      </c>
      <c r="D360" t="s">
        <v>936</v>
      </c>
      <c r="E360">
        <v>128.81200000000001</v>
      </c>
      <c r="F360">
        <v>130.10599999999999</v>
      </c>
    </row>
    <row r="361" spans="1:6" x14ac:dyDescent="0.25">
      <c r="A361">
        <v>500</v>
      </c>
      <c r="B361" t="s">
        <v>937</v>
      </c>
      <c r="C361" t="s">
        <v>837</v>
      </c>
      <c r="D361" t="s">
        <v>938</v>
      </c>
      <c r="E361">
        <v>113.60899999999999</v>
      </c>
      <c r="F361">
        <v>114.751</v>
      </c>
    </row>
    <row r="362" spans="1:6" x14ac:dyDescent="0.25">
      <c r="A362">
        <v>500</v>
      </c>
      <c r="B362" t="s">
        <v>939</v>
      </c>
      <c r="D362" t="s">
        <v>940</v>
      </c>
    </row>
    <row r="363" spans="1:6" x14ac:dyDescent="0.25">
      <c r="A363">
        <v>500</v>
      </c>
      <c r="B363" t="s">
        <v>941</v>
      </c>
      <c r="D363" t="s">
        <v>940</v>
      </c>
    </row>
    <row r="364" spans="1:6" x14ac:dyDescent="0.25">
      <c r="A364">
        <v>500</v>
      </c>
      <c r="B364" t="s">
        <v>942</v>
      </c>
      <c r="D364" t="s">
        <v>940</v>
      </c>
    </row>
    <row r="365" spans="1:6" x14ac:dyDescent="0.25">
      <c r="A365">
        <v>501</v>
      </c>
      <c r="B365" t="s">
        <v>943</v>
      </c>
      <c r="C365" t="s">
        <v>837</v>
      </c>
      <c r="D365" t="s">
        <v>944</v>
      </c>
      <c r="E365">
        <v>42.768999999999998</v>
      </c>
      <c r="F365">
        <v>43.198999999999998</v>
      </c>
    </row>
    <row r="366" spans="1:6" x14ac:dyDescent="0.25">
      <c r="A366">
        <v>501</v>
      </c>
      <c r="B366" t="s">
        <v>945</v>
      </c>
      <c r="C366" t="s">
        <v>837</v>
      </c>
      <c r="D366" t="s">
        <v>946</v>
      </c>
      <c r="E366">
        <v>39.792000000000002</v>
      </c>
      <c r="F366">
        <v>40.192</v>
      </c>
    </row>
    <row r="367" spans="1:6" x14ac:dyDescent="0.25">
      <c r="A367">
        <v>501</v>
      </c>
      <c r="B367" t="s">
        <v>947</v>
      </c>
      <c r="C367" t="s">
        <v>837</v>
      </c>
      <c r="D367" t="s">
        <v>948</v>
      </c>
      <c r="E367">
        <v>40.802</v>
      </c>
      <c r="F367">
        <v>41.212000000000003</v>
      </c>
    </row>
    <row r="368" spans="1:6" x14ac:dyDescent="0.25">
      <c r="A368">
        <v>501</v>
      </c>
      <c r="B368" t="s">
        <v>949</v>
      </c>
      <c r="C368" t="s">
        <v>837</v>
      </c>
      <c r="D368" t="s">
        <v>950</v>
      </c>
      <c r="E368">
        <v>39.646999999999998</v>
      </c>
      <c r="F368">
        <v>40.045000000000002</v>
      </c>
    </row>
    <row r="369" spans="1:6" x14ac:dyDescent="0.25">
      <c r="A369">
        <v>501</v>
      </c>
      <c r="B369" t="s">
        <v>951</v>
      </c>
      <c r="C369" t="s">
        <v>837</v>
      </c>
      <c r="D369" t="s">
        <v>952</v>
      </c>
      <c r="E369">
        <v>48.203000000000003</v>
      </c>
      <c r="F369">
        <v>48.686999999999998</v>
      </c>
    </row>
    <row r="370" spans="1:6" x14ac:dyDescent="0.25">
      <c r="A370">
        <v>501</v>
      </c>
      <c r="B370" t="s">
        <v>953</v>
      </c>
      <c r="C370" t="s">
        <v>837</v>
      </c>
      <c r="D370" t="s">
        <v>954</v>
      </c>
      <c r="E370">
        <v>34.137999999999998</v>
      </c>
      <c r="F370">
        <v>34.481000000000002</v>
      </c>
    </row>
    <row r="371" spans="1:6" x14ac:dyDescent="0.25">
      <c r="A371">
        <v>501</v>
      </c>
      <c r="B371" t="s">
        <v>955</v>
      </c>
      <c r="C371" t="s">
        <v>837</v>
      </c>
      <c r="D371" t="s">
        <v>956</v>
      </c>
      <c r="E371">
        <v>41.006999999999998</v>
      </c>
      <c r="F371">
        <v>41.418999999999997</v>
      </c>
    </row>
    <row r="372" spans="1:6" x14ac:dyDescent="0.25">
      <c r="A372">
        <v>501</v>
      </c>
      <c r="B372" t="s">
        <v>957</v>
      </c>
      <c r="C372" t="s">
        <v>837</v>
      </c>
      <c r="D372" t="s">
        <v>958</v>
      </c>
      <c r="E372">
        <v>52.524999999999999</v>
      </c>
      <c r="F372">
        <v>53.052999999999997</v>
      </c>
    </row>
    <row r="373" spans="1:6" x14ac:dyDescent="0.25">
      <c r="A373">
        <v>501</v>
      </c>
      <c r="B373" t="s">
        <v>959</v>
      </c>
      <c r="C373" t="s">
        <v>837</v>
      </c>
      <c r="D373" t="s">
        <v>960</v>
      </c>
      <c r="E373">
        <v>62.021000000000001</v>
      </c>
      <c r="F373">
        <v>62.645000000000003</v>
      </c>
    </row>
    <row r="374" spans="1:6" x14ac:dyDescent="0.25">
      <c r="A374">
        <v>501</v>
      </c>
      <c r="B374" t="s">
        <v>961</v>
      </c>
      <c r="C374" t="s">
        <v>837</v>
      </c>
      <c r="D374" t="s">
        <v>962</v>
      </c>
      <c r="E374">
        <v>40.427999999999997</v>
      </c>
      <c r="F374">
        <v>40.835000000000001</v>
      </c>
    </row>
    <row r="375" spans="1:6" x14ac:dyDescent="0.25">
      <c r="A375">
        <v>501</v>
      </c>
      <c r="B375" t="s">
        <v>963</v>
      </c>
      <c r="C375" t="s">
        <v>837</v>
      </c>
      <c r="D375" t="s">
        <v>964</v>
      </c>
      <c r="E375">
        <v>44.975999999999999</v>
      </c>
      <c r="F375">
        <v>45.427999999999997</v>
      </c>
    </row>
    <row r="376" spans="1:6" x14ac:dyDescent="0.25">
      <c r="A376">
        <v>501</v>
      </c>
      <c r="B376" t="s">
        <v>965</v>
      </c>
      <c r="C376" t="s">
        <v>837</v>
      </c>
      <c r="D376" t="s">
        <v>966</v>
      </c>
      <c r="E376">
        <v>53.505000000000003</v>
      </c>
      <c r="F376">
        <v>54.042999999999999</v>
      </c>
    </row>
    <row r="377" spans="1:6" x14ac:dyDescent="0.25">
      <c r="A377">
        <v>501</v>
      </c>
      <c r="B377" t="s">
        <v>967</v>
      </c>
      <c r="C377" t="s">
        <v>837</v>
      </c>
      <c r="D377" t="s">
        <v>968</v>
      </c>
      <c r="E377">
        <v>34.758000000000003</v>
      </c>
      <c r="F377">
        <v>35.107999999999997</v>
      </c>
    </row>
    <row r="378" spans="1:6" x14ac:dyDescent="0.25">
      <c r="A378">
        <v>501</v>
      </c>
      <c r="B378" t="s">
        <v>969</v>
      </c>
      <c r="C378" t="s">
        <v>837</v>
      </c>
      <c r="D378" t="s">
        <v>970</v>
      </c>
      <c r="E378">
        <v>43.741</v>
      </c>
      <c r="F378">
        <v>44.180999999999997</v>
      </c>
    </row>
    <row r="379" spans="1:6" x14ac:dyDescent="0.25">
      <c r="A379">
        <v>501</v>
      </c>
      <c r="B379" t="s">
        <v>971</v>
      </c>
      <c r="C379" t="s">
        <v>837</v>
      </c>
      <c r="D379" t="s">
        <v>972</v>
      </c>
      <c r="E379">
        <v>35.03</v>
      </c>
      <c r="F379">
        <v>35.381999999999998</v>
      </c>
    </row>
    <row r="380" spans="1:6" x14ac:dyDescent="0.25">
      <c r="A380">
        <v>501</v>
      </c>
      <c r="B380" t="s">
        <v>973</v>
      </c>
      <c r="C380" t="s">
        <v>837</v>
      </c>
      <c r="D380" t="s">
        <v>974</v>
      </c>
      <c r="E380">
        <v>25.007999999999999</v>
      </c>
      <c r="F380">
        <v>25.259</v>
      </c>
    </row>
    <row r="381" spans="1:6" x14ac:dyDescent="0.25">
      <c r="A381">
        <v>501</v>
      </c>
      <c r="B381" t="s">
        <v>975</v>
      </c>
      <c r="C381" t="s">
        <v>837</v>
      </c>
      <c r="D381" t="s">
        <v>976</v>
      </c>
      <c r="E381">
        <v>46.253</v>
      </c>
      <c r="F381">
        <v>46.716999999999999</v>
      </c>
    </row>
    <row r="382" spans="1:6" x14ac:dyDescent="0.25">
      <c r="A382">
        <v>501</v>
      </c>
      <c r="B382" t="s">
        <v>977</v>
      </c>
      <c r="C382" t="s">
        <v>837</v>
      </c>
      <c r="D382" t="s">
        <v>978</v>
      </c>
      <c r="E382">
        <v>53.197000000000003</v>
      </c>
      <c r="F382">
        <v>53.731999999999999</v>
      </c>
    </row>
    <row r="383" spans="1:6" x14ac:dyDescent="0.25">
      <c r="A383">
        <v>501</v>
      </c>
      <c r="B383" t="s">
        <v>979</v>
      </c>
      <c r="C383" t="s">
        <v>837</v>
      </c>
      <c r="D383" t="s">
        <v>980</v>
      </c>
      <c r="E383">
        <v>39.673000000000002</v>
      </c>
      <c r="F383">
        <v>40.072000000000003</v>
      </c>
    </row>
    <row r="384" spans="1:6" x14ac:dyDescent="0.25">
      <c r="A384">
        <v>501</v>
      </c>
      <c r="B384" t="s">
        <v>981</v>
      </c>
      <c r="C384" t="s">
        <v>837</v>
      </c>
      <c r="D384" t="s">
        <v>982</v>
      </c>
      <c r="E384">
        <v>37.634999999999998</v>
      </c>
      <c r="F384">
        <v>38.012999999999998</v>
      </c>
    </row>
    <row r="385" spans="1:6" x14ac:dyDescent="0.25">
      <c r="A385">
        <v>501</v>
      </c>
      <c r="B385" t="s">
        <v>983</v>
      </c>
      <c r="C385" t="s">
        <v>837</v>
      </c>
      <c r="D385" t="s">
        <v>984</v>
      </c>
      <c r="E385">
        <v>48.286000000000001</v>
      </c>
      <c r="F385">
        <v>48.771000000000001</v>
      </c>
    </row>
    <row r="386" spans="1:6" x14ac:dyDescent="0.25">
      <c r="A386">
        <v>501</v>
      </c>
      <c r="B386" t="s">
        <v>985</v>
      </c>
      <c r="C386" t="s">
        <v>837</v>
      </c>
      <c r="D386" t="s">
        <v>986</v>
      </c>
      <c r="E386">
        <v>39.427</v>
      </c>
      <c r="F386">
        <v>39.823</v>
      </c>
    </row>
    <row r="387" spans="1:6" x14ac:dyDescent="0.25">
      <c r="A387">
        <v>501</v>
      </c>
      <c r="B387" t="s">
        <v>987</v>
      </c>
      <c r="C387" t="s">
        <v>837</v>
      </c>
      <c r="D387" t="s">
        <v>988</v>
      </c>
      <c r="E387">
        <v>40.323</v>
      </c>
      <c r="F387">
        <v>40.728000000000002</v>
      </c>
    </row>
    <row r="388" spans="1:6" x14ac:dyDescent="0.25">
      <c r="A388">
        <v>501</v>
      </c>
      <c r="B388" t="s">
        <v>989</v>
      </c>
      <c r="C388" t="s">
        <v>837</v>
      </c>
      <c r="D388" t="s">
        <v>990</v>
      </c>
      <c r="E388">
        <v>74.447999999999993</v>
      </c>
      <c r="F388">
        <v>75.195999999999998</v>
      </c>
    </row>
    <row r="389" spans="1:6" x14ac:dyDescent="0.25">
      <c r="A389">
        <v>501</v>
      </c>
      <c r="B389" t="s">
        <v>991</v>
      </c>
      <c r="C389" t="s">
        <v>837</v>
      </c>
      <c r="D389" t="s">
        <v>992</v>
      </c>
      <c r="E389">
        <v>66.39</v>
      </c>
      <c r="F389">
        <v>67.057000000000002</v>
      </c>
    </row>
    <row r="390" spans="1:6" x14ac:dyDescent="0.25">
      <c r="A390">
        <v>501</v>
      </c>
      <c r="B390" t="s">
        <v>993</v>
      </c>
      <c r="C390" t="s">
        <v>837</v>
      </c>
      <c r="D390" t="s">
        <v>994</v>
      </c>
      <c r="E390">
        <v>63.203000000000003</v>
      </c>
      <c r="F390">
        <v>63.838000000000001</v>
      </c>
    </row>
    <row r="391" spans="1:6" x14ac:dyDescent="0.25">
      <c r="A391">
        <v>501</v>
      </c>
      <c r="B391" t="s">
        <v>995</v>
      </c>
      <c r="D391" t="s">
        <v>996</v>
      </c>
    </row>
    <row r="392" spans="1:6" x14ac:dyDescent="0.25">
      <c r="A392">
        <v>501</v>
      </c>
      <c r="B392" t="s">
        <v>997</v>
      </c>
      <c r="D392" t="s">
        <v>996</v>
      </c>
    </row>
    <row r="393" spans="1:6" x14ac:dyDescent="0.25">
      <c r="A393">
        <v>502</v>
      </c>
      <c r="B393" t="s">
        <v>998</v>
      </c>
      <c r="C393" t="s">
        <v>837</v>
      </c>
      <c r="D393" t="s">
        <v>999</v>
      </c>
      <c r="E393">
        <v>52.926000000000002</v>
      </c>
      <c r="F393">
        <v>53.457999999999998</v>
      </c>
    </row>
    <row r="394" spans="1:6" x14ac:dyDescent="0.25">
      <c r="A394">
        <v>502</v>
      </c>
      <c r="B394" t="s">
        <v>1000</v>
      </c>
      <c r="C394" t="s">
        <v>837</v>
      </c>
      <c r="D394" t="s">
        <v>1001</v>
      </c>
      <c r="E394">
        <v>76.644999999999996</v>
      </c>
      <c r="F394">
        <v>77.415999999999997</v>
      </c>
    </row>
    <row r="395" spans="1:6" x14ac:dyDescent="0.25">
      <c r="A395">
        <v>502</v>
      </c>
      <c r="B395" t="s">
        <v>1002</v>
      </c>
      <c r="C395" t="s">
        <v>837</v>
      </c>
      <c r="D395" t="s">
        <v>1003</v>
      </c>
      <c r="E395">
        <v>54.969000000000001</v>
      </c>
      <c r="F395">
        <v>55.521000000000001</v>
      </c>
    </row>
    <row r="396" spans="1:6" x14ac:dyDescent="0.25">
      <c r="A396">
        <v>502</v>
      </c>
      <c r="B396" t="s">
        <v>1004</v>
      </c>
      <c r="C396" t="s">
        <v>837</v>
      </c>
      <c r="D396" t="s">
        <v>1005</v>
      </c>
      <c r="E396">
        <v>85.662999999999997</v>
      </c>
      <c r="F396">
        <v>86.524000000000001</v>
      </c>
    </row>
    <row r="397" spans="1:6" x14ac:dyDescent="0.25">
      <c r="A397">
        <v>502</v>
      </c>
      <c r="B397" t="s">
        <v>1006</v>
      </c>
      <c r="C397" t="s">
        <v>837</v>
      </c>
      <c r="D397" t="s">
        <v>1007</v>
      </c>
      <c r="E397">
        <v>82.091999999999999</v>
      </c>
      <c r="F397">
        <v>82.917000000000002</v>
      </c>
    </row>
    <row r="398" spans="1:6" x14ac:dyDescent="0.25">
      <c r="A398">
        <v>502</v>
      </c>
      <c r="B398" t="s">
        <v>1008</v>
      </c>
      <c r="C398" t="s">
        <v>837</v>
      </c>
      <c r="D398" t="s">
        <v>1009</v>
      </c>
      <c r="E398">
        <v>89.484999999999999</v>
      </c>
      <c r="F398">
        <v>90.385000000000005</v>
      </c>
    </row>
    <row r="399" spans="1:6" x14ac:dyDescent="0.25">
      <c r="A399">
        <v>502</v>
      </c>
      <c r="B399" t="s">
        <v>1010</v>
      </c>
      <c r="C399" t="s">
        <v>837</v>
      </c>
      <c r="D399" t="s">
        <v>1011</v>
      </c>
      <c r="E399">
        <v>56.334000000000003</v>
      </c>
      <c r="F399">
        <v>56.9</v>
      </c>
    </row>
    <row r="400" spans="1:6" x14ac:dyDescent="0.25">
      <c r="A400">
        <v>502</v>
      </c>
      <c r="B400" t="s">
        <v>1012</v>
      </c>
      <c r="C400" t="s">
        <v>837</v>
      </c>
      <c r="D400" t="s">
        <v>1013</v>
      </c>
      <c r="E400">
        <v>85.019000000000005</v>
      </c>
      <c r="F400">
        <v>85.873000000000005</v>
      </c>
    </row>
    <row r="401" spans="1:6" x14ac:dyDescent="0.25">
      <c r="A401">
        <v>502</v>
      </c>
      <c r="B401" t="s">
        <v>1014</v>
      </c>
      <c r="C401" t="s">
        <v>837</v>
      </c>
      <c r="D401" t="s">
        <v>1015</v>
      </c>
      <c r="E401">
        <v>77.536000000000001</v>
      </c>
      <c r="F401">
        <v>78.314999999999998</v>
      </c>
    </row>
    <row r="402" spans="1:6" x14ac:dyDescent="0.25">
      <c r="A402">
        <v>502</v>
      </c>
      <c r="B402" t="s">
        <v>1016</v>
      </c>
      <c r="C402" t="s">
        <v>837</v>
      </c>
      <c r="D402" t="s">
        <v>1017</v>
      </c>
      <c r="E402">
        <v>81.269000000000005</v>
      </c>
      <c r="F402">
        <v>82.085999999999999</v>
      </c>
    </row>
    <row r="403" spans="1:6" x14ac:dyDescent="0.25">
      <c r="A403">
        <v>502</v>
      </c>
      <c r="B403" t="s">
        <v>1018</v>
      </c>
      <c r="C403" t="s">
        <v>837</v>
      </c>
      <c r="D403" t="s">
        <v>1019</v>
      </c>
      <c r="E403">
        <v>84.887</v>
      </c>
      <c r="F403">
        <v>85.74</v>
      </c>
    </row>
    <row r="404" spans="1:6" x14ac:dyDescent="0.25">
      <c r="A404">
        <v>502</v>
      </c>
      <c r="B404" t="s">
        <v>1020</v>
      </c>
      <c r="C404" t="s">
        <v>837</v>
      </c>
      <c r="D404" t="s">
        <v>1021</v>
      </c>
      <c r="E404">
        <v>79.677999999999997</v>
      </c>
      <c r="F404">
        <v>80.478999999999999</v>
      </c>
    </row>
    <row r="405" spans="1:6" x14ac:dyDescent="0.25">
      <c r="A405">
        <v>502</v>
      </c>
      <c r="B405" t="s">
        <v>1022</v>
      </c>
      <c r="C405" t="s">
        <v>837</v>
      </c>
      <c r="D405" t="s">
        <v>1023</v>
      </c>
      <c r="E405">
        <v>70.962000000000003</v>
      </c>
      <c r="F405">
        <v>71.674999999999997</v>
      </c>
    </row>
    <row r="406" spans="1:6" x14ac:dyDescent="0.25">
      <c r="A406">
        <v>502</v>
      </c>
      <c r="B406" t="s">
        <v>1024</v>
      </c>
      <c r="C406" t="s">
        <v>837</v>
      </c>
      <c r="D406" t="s">
        <v>1025</v>
      </c>
      <c r="E406">
        <v>79.519000000000005</v>
      </c>
      <c r="F406">
        <v>80.317999999999998</v>
      </c>
    </row>
    <row r="407" spans="1:6" x14ac:dyDescent="0.25">
      <c r="A407">
        <v>502</v>
      </c>
      <c r="B407" t="s">
        <v>1026</v>
      </c>
      <c r="C407" t="s">
        <v>837</v>
      </c>
      <c r="D407" t="s">
        <v>1027</v>
      </c>
      <c r="E407">
        <v>55.067</v>
      </c>
      <c r="F407">
        <v>55.62</v>
      </c>
    </row>
    <row r="408" spans="1:6" x14ac:dyDescent="0.25">
      <c r="A408">
        <v>502</v>
      </c>
      <c r="B408" t="s">
        <v>1028</v>
      </c>
      <c r="C408" t="s">
        <v>837</v>
      </c>
      <c r="D408" t="s">
        <v>1029</v>
      </c>
      <c r="E408">
        <v>75.872</v>
      </c>
      <c r="F408">
        <v>76.635000000000005</v>
      </c>
    </row>
    <row r="409" spans="1:6" x14ac:dyDescent="0.25">
      <c r="A409">
        <v>502</v>
      </c>
      <c r="B409" t="s">
        <v>1030</v>
      </c>
      <c r="C409" t="s">
        <v>837</v>
      </c>
      <c r="D409" t="s">
        <v>1031</v>
      </c>
      <c r="E409">
        <v>72.447000000000003</v>
      </c>
      <c r="F409">
        <v>73.174999999999997</v>
      </c>
    </row>
    <row r="410" spans="1:6" x14ac:dyDescent="0.25">
      <c r="A410">
        <v>502</v>
      </c>
      <c r="B410" t="s">
        <v>1032</v>
      </c>
      <c r="C410" t="s">
        <v>837</v>
      </c>
      <c r="D410" t="s">
        <v>1033</v>
      </c>
      <c r="E410">
        <v>70.033000000000001</v>
      </c>
      <c r="F410">
        <v>70.736000000000004</v>
      </c>
    </row>
    <row r="411" spans="1:6" x14ac:dyDescent="0.25">
      <c r="A411">
        <v>502</v>
      </c>
      <c r="B411" t="s">
        <v>1034</v>
      </c>
      <c r="C411" t="s">
        <v>837</v>
      </c>
      <c r="D411" t="s">
        <v>1035</v>
      </c>
      <c r="E411">
        <v>68.703000000000003</v>
      </c>
      <c r="F411">
        <v>69.394000000000005</v>
      </c>
    </row>
    <row r="412" spans="1:6" x14ac:dyDescent="0.25">
      <c r="A412">
        <v>502</v>
      </c>
      <c r="B412" t="s">
        <v>1036</v>
      </c>
      <c r="C412" t="s">
        <v>837</v>
      </c>
      <c r="D412" t="s">
        <v>1037</v>
      </c>
      <c r="E412">
        <v>74.938000000000002</v>
      </c>
      <c r="F412">
        <v>75.691000000000003</v>
      </c>
    </row>
    <row r="413" spans="1:6" x14ac:dyDescent="0.25">
      <c r="A413">
        <v>502</v>
      </c>
      <c r="B413" t="s">
        <v>1038</v>
      </c>
      <c r="C413" t="s">
        <v>837</v>
      </c>
      <c r="D413" t="s">
        <v>1039</v>
      </c>
      <c r="E413">
        <v>49.936999999999998</v>
      </c>
      <c r="F413">
        <v>50.439</v>
      </c>
    </row>
    <row r="414" spans="1:6" x14ac:dyDescent="0.25">
      <c r="A414">
        <v>502</v>
      </c>
      <c r="B414" t="s">
        <v>1040</v>
      </c>
      <c r="C414" t="s">
        <v>837</v>
      </c>
      <c r="D414" t="s">
        <v>1041</v>
      </c>
      <c r="E414">
        <v>42.265999999999998</v>
      </c>
      <c r="F414">
        <v>42.691000000000003</v>
      </c>
    </row>
    <row r="415" spans="1:6" x14ac:dyDescent="0.25">
      <c r="A415">
        <v>502</v>
      </c>
      <c r="B415" t="s">
        <v>1042</v>
      </c>
      <c r="C415" t="s">
        <v>837</v>
      </c>
      <c r="D415" t="s">
        <v>1043</v>
      </c>
      <c r="E415">
        <v>80.007999999999996</v>
      </c>
      <c r="F415">
        <v>80.811999999999998</v>
      </c>
    </row>
    <row r="416" spans="1:6" x14ac:dyDescent="0.25">
      <c r="A416">
        <v>502</v>
      </c>
      <c r="B416" t="s">
        <v>1044</v>
      </c>
      <c r="C416" t="s">
        <v>837</v>
      </c>
      <c r="D416" t="s">
        <v>1045</v>
      </c>
      <c r="E416">
        <v>74.492000000000004</v>
      </c>
      <c r="F416">
        <v>75.241</v>
      </c>
    </row>
    <row r="417" spans="1:6" x14ac:dyDescent="0.25">
      <c r="A417">
        <v>502</v>
      </c>
      <c r="B417" t="s">
        <v>1046</v>
      </c>
      <c r="C417" t="s">
        <v>837</v>
      </c>
      <c r="D417" t="s">
        <v>1047</v>
      </c>
      <c r="E417">
        <v>72.588999999999999</v>
      </c>
      <c r="F417">
        <v>73.317999999999998</v>
      </c>
    </row>
    <row r="418" spans="1:6" x14ac:dyDescent="0.25">
      <c r="A418">
        <v>502</v>
      </c>
      <c r="B418" t="s">
        <v>1048</v>
      </c>
      <c r="C418" t="s">
        <v>837</v>
      </c>
      <c r="D418" t="s">
        <v>1049</v>
      </c>
      <c r="E418">
        <v>47.247</v>
      </c>
      <c r="F418">
        <v>47.722000000000001</v>
      </c>
    </row>
    <row r="419" spans="1:6" x14ac:dyDescent="0.25">
      <c r="A419">
        <v>502</v>
      </c>
      <c r="B419" t="s">
        <v>1050</v>
      </c>
      <c r="D419" t="s">
        <v>1051</v>
      </c>
    </row>
    <row r="420" spans="1:6" x14ac:dyDescent="0.25">
      <c r="A420">
        <v>502</v>
      </c>
      <c r="B420" t="s">
        <v>1052</v>
      </c>
      <c r="D420" t="s">
        <v>1051</v>
      </c>
    </row>
    <row r="421" spans="1:6" x14ac:dyDescent="0.25">
      <c r="A421">
        <v>503</v>
      </c>
      <c r="B421" t="s">
        <v>1053</v>
      </c>
      <c r="C421" t="s">
        <v>837</v>
      </c>
      <c r="D421" t="s">
        <v>1054</v>
      </c>
      <c r="E421">
        <v>44.058</v>
      </c>
      <c r="F421">
        <v>44.5</v>
      </c>
    </row>
    <row r="422" spans="1:6" x14ac:dyDescent="0.25">
      <c r="A422">
        <v>503</v>
      </c>
      <c r="B422" t="s">
        <v>1055</v>
      </c>
      <c r="C422" t="s">
        <v>837</v>
      </c>
      <c r="D422" t="s">
        <v>1056</v>
      </c>
      <c r="E422">
        <v>83.611000000000004</v>
      </c>
      <c r="F422">
        <v>84.450999999999993</v>
      </c>
    </row>
    <row r="423" spans="1:6" x14ac:dyDescent="0.25">
      <c r="A423">
        <v>503</v>
      </c>
      <c r="B423" t="s">
        <v>1057</v>
      </c>
      <c r="C423" t="s">
        <v>837</v>
      </c>
      <c r="D423" t="s">
        <v>1058</v>
      </c>
      <c r="E423">
        <v>57.460999999999999</v>
      </c>
      <c r="F423">
        <v>58.037999999999997</v>
      </c>
    </row>
    <row r="424" spans="1:6" x14ac:dyDescent="0.25">
      <c r="A424">
        <v>503</v>
      </c>
      <c r="B424" t="s">
        <v>1059</v>
      </c>
      <c r="C424" t="s">
        <v>837</v>
      </c>
      <c r="D424" t="s">
        <v>1060</v>
      </c>
      <c r="E424">
        <v>51.920999999999999</v>
      </c>
      <c r="F424">
        <v>52.442999999999998</v>
      </c>
    </row>
    <row r="425" spans="1:6" x14ac:dyDescent="0.25">
      <c r="A425">
        <v>503</v>
      </c>
      <c r="B425" t="s">
        <v>1061</v>
      </c>
      <c r="C425" t="s">
        <v>837</v>
      </c>
      <c r="D425" t="s">
        <v>1062</v>
      </c>
      <c r="E425">
        <v>70.891999999999996</v>
      </c>
      <c r="F425">
        <v>71.603999999999999</v>
      </c>
    </row>
    <row r="426" spans="1:6" x14ac:dyDescent="0.25">
      <c r="A426">
        <v>503</v>
      </c>
      <c r="B426" t="s">
        <v>1063</v>
      </c>
      <c r="C426" t="s">
        <v>837</v>
      </c>
      <c r="D426" t="s">
        <v>1064</v>
      </c>
      <c r="E426">
        <v>85.551000000000002</v>
      </c>
      <c r="F426">
        <v>86.411000000000001</v>
      </c>
    </row>
    <row r="427" spans="1:6" x14ac:dyDescent="0.25">
      <c r="A427">
        <v>503</v>
      </c>
      <c r="B427" t="s">
        <v>1065</v>
      </c>
      <c r="C427" t="s">
        <v>837</v>
      </c>
      <c r="D427" t="s">
        <v>1066</v>
      </c>
      <c r="E427">
        <v>71.856999999999999</v>
      </c>
      <c r="F427">
        <v>72.578999999999994</v>
      </c>
    </row>
    <row r="428" spans="1:6" x14ac:dyDescent="0.25">
      <c r="A428">
        <v>503</v>
      </c>
      <c r="B428" t="s">
        <v>1067</v>
      </c>
      <c r="C428" t="s">
        <v>837</v>
      </c>
      <c r="D428" t="s">
        <v>1068</v>
      </c>
      <c r="E428">
        <v>55.298999999999999</v>
      </c>
      <c r="F428">
        <v>55.854999999999997</v>
      </c>
    </row>
    <row r="429" spans="1:6" x14ac:dyDescent="0.25">
      <c r="A429">
        <v>503</v>
      </c>
      <c r="B429" t="s">
        <v>1069</v>
      </c>
      <c r="C429" t="s">
        <v>837</v>
      </c>
      <c r="D429" t="s">
        <v>1070</v>
      </c>
      <c r="E429">
        <v>71.686000000000007</v>
      </c>
      <c r="F429">
        <v>72.406999999999996</v>
      </c>
    </row>
    <row r="430" spans="1:6" x14ac:dyDescent="0.25">
      <c r="A430">
        <v>503</v>
      </c>
      <c r="B430" t="s">
        <v>1071</v>
      </c>
      <c r="C430" t="s">
        <v>837</v>
      </c>
      <c r="D430" t="s">
        <v>1072</v>
      </c>
      <c r="E430">
        <v>63.567999999999998</v>
      </c>
      <c r="F430">
        <v>64.206999999999994</v>
      </c>
    </row>
    <row r="431" spans="1:6" x14ac:dyDescent="0.25">
      <c r="A431">
        <v>503</v>
      </c>
      <c r="B431" t="s">
        <v>1073</v>
      </c>
      <c r="C431" t="s">
        <v>837</v>
      </c>
      <c r="D431" t="s">
        <v>1074</v>
      </c>
      <c r="E431">
        <v>69.573999999999998</v>
      </c>
      <c r="F431">
        <v>70.274000000000001</v>
      </c>
    </row>
    <row r="432" spans="1:6" x14ac:dyDescent="0.25">
      <c r="A432">
        <v>503</v>
      </c>
      <c r="B432" t="s">
        <v>1075</v>
      </c>
      <c r="C432" t="s">
        <v>837</v>
      </c>
      <c r="D432" t="s">
        <v>1076</v>
      </c>
      <c r="E432">
        <v>74.266000000000005</v>
      </c>
      <c r="F432">
        <v>75.013000000000005</v>
      </c>
    </row>
    <row r="433" spans="1:6" x14ac:dyDescent="0.25">
      <c r="A433">
        <v>503</v>
      </c>
      <c r="B433" t="s">
        <v>1077</v>
      </c>
      <c r="C433" t="s">
        <v>837</v>
      </c>
      <c r="D433" t="s">
        <v>1078</v>
      </c>
      <c r="E433">
        <v>72.674000000000007</v>
      </c>
      <c r="F433">
        <v>73.403999999999996</v>
      </c>
    </row>
    <row r="434" spans="1:6" x14ac:dyDescent="0.25">
      <c r="A434">
        <v>503</v>
      </c>
      <c r="B434" t="s">
        <v>1079</v>
      </c>
      <c r="C434" t="s">
        <v>837</v>
      </c>
      <c r="D434" t="s">
        <v>1080</v>
      </c>
      <c r="E434">
        <v>84.39</v>
      </c>
      <c r="F434">
        <v>85.238</v>
      </c>
    </row>
    <row r="435" spans="1:6" x14ac:dyDescent="0.25">
      <c r="A435">
        <v>503</v>
      </c>
      <c r="B435" t="s">
        <v>1081</v>
      </c>
      <c r="C435" t="s">
        <v>837</v>
      </c>
      <c r="D435" t="s">
        <v>1082</v>
      </c>
      <c r="E435">
        <v>92.061999999999998</v>
      </c>
      <c r="F435">
        <v>92.988</v>
      </c>
    </row>
    <row r="436" spans="1:6" x14ac:dyDescent="0.25">
      <c r="A436">
        <v>503</v>
      </c>
      <c r="B436" t="s">
        <v>1083</v>
      </c>
      <c r="C436" t="s">
        <v>837</v>
      </c>
      <c r="D436" t="s">
        <v>1084</v>
      </c>
      <c r="E436">
        <v>83.203999999999994</v>
      </c>
      <c r="F436">
        <v>84.04</v>
      </c>
    </row>
    <row r="437" spans="1:6" x14ac:dyDescent="0.25">
      <c r="A437">
        <v>503</v>
      </c>
      <c r="B437" t="s">
        <v>1085</v>
      </c>
      <c r="C437" t="s">
        <v>837</v>
      </c>
      <c r="D437" t="s">
        <v>1086</v>
      </c>
      <c r="E437">
        <v>85.54</v>
      </c>
      <c r="F437">
        <v>86.4</v>
      </c>
    </row>
    <row r="438" spans="1:6" x14ac:dyDescent="0.25">
      <c r="A438">
        <v>503</v>
      </c>
      <c r="B438" t="s">
        <v>1087</v>
      </c>
      <c r="C438" t="s">
        <v>837</v>
      </c>
      <c r="D438" t="s">
        <v>1088</v>
      </c>
      <c r="E438">
        <v>93.144000000000005</v>
      </c>
      <c r="F438">
        <v>94.08</v>
      </c>
    </row>
    <row r="439" spans="1:6" x14ac:dyDescent="0.25">
      <c r="A439">
        <v>503</v>
      </c>
      <c r="B439" t="s">
        <v>1089</v>
      </c>
      <c r="D439" t="s">
        <v>1090</v>
      </c>
    </row>
    <row r="440" spans="1:6" x14ac:dyDescent="0.25">
      <c r="A440">
        <v>503</v>
      </c>
      <c r="B440" t="s">
        <v>1091</v>
      </c>
      <c r="D440" t="s">
        <v>1090</v>
      </c>
    </row>
    <row r="441" spans="1:6" x14ac:dyDescent="0.25">
      <c r="A441">
        <v>504</v>
      </c>
      <c r="B441" t="s">
        <v>1092</v>
      </c>
      <c r="C441" t="s">
        <v>837</v>
      </c>
      <c r="D441" t="s">
        <v>1093</v>
      </c>
      <c r="E441">
        <v>64.83</v>
      </c>
      <c r="F441">
        <v>65.480999999999995</v>
      </c>
    </row>
    <row r="442" spans="1:6" x14ac:dyDescent="0.25">
      <c r="A442">
        <v>504</v>
      </c>
      <c r="B442" t="s">
        <v>1094</v>
      </c>
      <c r="C442" t="s">
        <v>837</v>
      </c>
      <c r="D442" t="s">
        <v>1095</v>
      </c>
      <c r="E442">
        <v>73.444999999999993</v>
      </c>
      <c r="F442">
        <v>74.183000000000007</v>
      </c>
    </row>
    <row r="443" spans="1:6" x14ac:dyDescent="0.25">
      <c r="A443">
        <v>504</v>
      </c>
      <c r="B443" t="s">
        <v>1096</v>
      </c>
      <c r="C443" t="s">
        <v>837</v>
      </c>
      <c r="D443" t="s">
        <v>1097</v>
      </c>
      <c r="E443">
        <v>66.236000000000004</v>
      </c>
      <c r="F443">
        <v>66.902000000000001</v>
      </c>
    </row>
    <row r="444" spans="1:6" x14ac:dyDescent="0.25">
      <c r="A444">
        <v>504</v>
      </c>
      <c r="B444" t="s">
        <v>1098</v>
      </c>
      <c r="C444" t="s">
        <v>837</v>
      </c>
      <c r="D444" t="s">
        <v>1099</v>
      </c>
      <c r="E444">
        <v>78.900000000000006</v>
      </c>
      <c r="F444">
        <v>79.692999999999998</v>
      </c>
    </row>
    <row r="445" spans="1:6" x14ac:dyDescent="0.25">
      <c r="A445">
        <v>504</v>
      </c>
      <c r="B445" t="s">
        <v>1100</v>
      </c>
      <c r="C445" t="s">
        <v>837</v>
      </c>
      <c r="D445" t="s">
        <v>1101</v>
      </c>
      <c r="E445">
        <v>67.86</v>
      </c>
      <c r="F445">
        <v>68.542000000000002</v>
      </c>
    </row>
    <row r="446" spans="1:6" x14ac:dyDescent="0.25">
      <c r="A446">
        <v>504</v>
      </c>
      <c r="B446" t="s">
        <v>1102</v>
      </c>
      <c r="C446" t="s">
        <v>837</v>
      </c>
      <c r="D446" t="s">
        <v>1103</v>
      </c>
      <c r="E446">
        <v>77.018000000000001</v>
      </c>
      <c r="F446">
        <v>77.792000000000002</v>
      </c>
    </row>
    <row r="447" spans="1:6" x14ac:dyDescent="0.25">
      <c r="A447">
        <v>504</v>
      </c>
      <c r="B447" t="s">
        <v>1104</v>
      </c>
      <c r="C447" t="s">
        <v>837</v>
      </c>
      <c r="D447" t="s">
        <v>1105</v>
      </c>
      <c r="E447">
        <v>73.53</v>
      </c>
      <c r="F447">
        <v>74.269000000000005</v>
      </c>
    </row>
    <row r="448" spans="1:6" x14ac:dyDescent="0.25">
      <c r="A448">
        <v>504</v>
      </c>
      <c r="B448" t="s">
        <v>1106</v>
      </c>
      <c r="C448" t="s">
        <v>837</v>
      </c>
      <c r="D448" t="s">
        <v>1107</v>
      </c>
      <c r="E448">
        <v>71.646000000000001</v>
      </c>
      <c r="F448">
        <v>72.366</v>
      </c>
    </row>
    <row r="449" spans="1:6" x14ac:dyDescent="0.25">
      <c r="A449">
        <v>504</v>
      </c>
      <c r="B449" t="s">
        <v>1108</v>
      </c>
      <c r="C449" t="s">
        <v>837</v>
      </c>
      <c r="D449" t="s">
        <v>1109</v>
      </c>
      <c r="E449">
        <v>84.936000000000007</v>
      </c>
      <c r="F449">
        <v>85.79</v>
      </c>
    </row>
    <row r="450" spans="1:6" x14ac:dyDescent="0.25">
      <c r="A450">
        <v>504</v>
      </c>
      <c r="B450" t="s">
        <v>1110</v>
      </c>
      <c r="C450" t="s">
        <v>837</v>
      </c>
      <c r="D450" t="s">
        <v>1111</v>
      </c>
      <c r="E450">
        <v>70.391999999999996</v>
      </c>
      <c r="F450">
        <v>71.099999999999994</v>
      </c>
    </row>
    <row r="451" spans="1:6" x14ac:dyDescent="0.25">
      <c r="A451">
        <v>504</v>
      </c>
      <c r="B451" t="s">
        <v>1112</v>
      </c>
      <c r="C451" t="s">
        <v>837</v>
      </c>
      <c r="D451" t="s">
        <v>1113</v>
      </c>
      <c r="E451">
        <v>76.697000000000003</v>
      </c>
      <c r="F451">
        <v>77.468000000000004</v>
      </c>
    </row>
    <row r="452" spans="1:6" x14ac:dyDescent="0.25">
      <c r="A452">
        <v>504</v>
      </c>
      <c r="B452" t="s">
        <v>1114</v>
      </c>
      <c r="C452" t="s">
        <v>837</v>
      </c>
      <c r="D452" t="s">
        <v>1115</v>
      </c>
      <c r="E452">
        <v>74.128</v>
      </c>
      <c r="F452">
        <v>74.873000000000005</v>
      </c>
    </row>
    <row r="453" spans="1:6" x14ac:dyDescent="0.25">
      <c r="A453">
        <v>504</v>
      </c>
      <c r="B453" t="s">
        <v>1116</v>
      </c>
      <c r="C453" t="s">
        <v>837</v>
      </c>
      <c r="D453" t="s">
        <v>1117</v>
      </c>
      <c r="E453">
        <v>63.395000000000003</v>
      </c>
      <c r="F453">
        <v>64.031999999999996</v>
      </c>
    </row>
    <row r="454" spans="1:6" x14ac:dyDescent="0.25">
      <c r="A454">
        <v>504</v>
      </c>
      <c r="B454" t="s">
        <v>1118</v>
      </c>
      <c r="C454" t="s">
        <v>837</v>
      </c>
      <c r="D454" t="s">
        <v>1119</v>
      </c>
      <c r="E454">
        <v>70.015000000000001</v>
      </c>
      <c r="F454">
        <v>70.718999999999994</v>
      </c>
    </row>
    <row r="455" spans="1:6" x14ac:dyDescent="0.25">
      <c r="A455">
        <v>504</v>
      </c>
      <c r="B455" t="s">
        <v>1120</v>
      </c>
      <c r="C455" t="s">
        <v>837</v>
      </c>
      <c r="D455" t="s">
        <v>1121</v>
      </c>
      <c r="E455">
        <v>73.62</v>
      </c>
      <c r="F455">
        <v>74.36</v>
      </c>
    </row>
    <row r="456" spans="1:6" x14ac:dyDescent="0.25">
      <c r="A456">
        <v>504</v>
      </c>
      <c r="B456" t="s">
        <v>1122</v>
      </c>
      <c r="C456" t="s">
        <v>837</v>
      </c>
      <c r="D456" t="s">
        <v>1123</v>
      </c>
      <c r="E456">
        <v>71.953000000000003</v>
      </c>
      <c r="F456">
        <v>72.676000000000002</v>
      </c>
    </row>
    <row r="457" spans="1:6" x14ac:dyDescent="0.25">
      <c r="A457">
        <v>504</v>
      </c>
      <c r="B457" t="s">
        <v>1124</v>
      </c>
      <c r="C457" t="s">
        <v>837</v>
      </c>
      <c r="D457" t="s">
        <v>1125</v>
      </c>
      <c r="E457">
        <v>72.644999999999996</v>
      </c>
      <c r="F457">
        <v>73.376000000000005</v>
      </c>
    </row>
    <row r="458" spans="1:6" x14ac:dyDescent="0.25">
      <c r="A458">
        <v>504</v>
      </c>
      <c r="B458" t="s">
        <v>1126</v>
      </c>
      <c r="C458" t="s">
        <v>837</v>
      </c>
      <c r="D458" t="s">
        <v>1127</v>
      </c>
      <c r="E458">
        <v>72.022999999999996</v>
      </c>
      <c r="F458">
        <v>72.747</v>
      </c>
    </row>
    <row r="459" spans="1:6" x14ac:dyDescent="0.25">
      <c r="A459">
        <v>504</v>
      </c>
      <c r="B459" t="s">
        <v>1128</v>
      </c>
      <c r="C459" t="s">
        <v>837</v>
      </c>
      <c r="D459" t="s">
        <v>1129</v>
      </c>
      <c r="E459">
        <v>70.760999999999996</v>
      </c>
      <c r="F459">
        <v>71.471999999999994</v>
      </c>
    </row>
    <row r="460" spans="1:6" x14ac:dyDescent="0.25">
      <c r="A460">
        <v>504</v>
      </c>
      <c r="B460" t="s">
        <v>1130</v>
      </c>
      <c r="C460" t="s">
        <v>837</v>
      </c>
      <c r="D460" t="s">
        <v>1131</v>
      </c>
      <c r="E460">
        <v>37.808999999999997</v>
      </c>
      <c r="F460">
        <v>38.189</v>
      </c>
    </row>
    <row r="461" spans="1:6" x14ac:dyDescent="0.25">
      <c r="A461">
        <v>504</v>
      </c>
      <c r="B461" t="s">
        <v>1132</v>
      </c>
      <c r="C461" t="s">
        <v>837</v>
      </c>
      <c r="D461" t="s">
        <v>1133</v>
      </c>
      <c r="E461">
        <v>71.834000000000003</v>
      </c>
      <c r="F461">
        <v>72.555999999999997</v>
      </c>
    </row>
    <row r="462" spans="1:6" x14ac:dyDescent="0.25">
      <c r="A462">
        <v>504</v>
      </c>
      <c r="B462" t="s">
        <v>1134</v>
      </c>
      <c r="C462" t="s">
        <v>837</v>
      </c>
      <c r="D462" t="s">
        <v>1135</v>
      </c>
      <c r="E462">
        <v>73.438999999999993</v>
      </c>
      <c r="F462">
        <v>74.177000000000007</v>
      </c>
    </row>
    <row r="463" spans="1:6" x14ac:dyDescent="0.25">
      <c r="A463">
        <v>504</v>
      </c>
      <c r="B463" t="s">
        <v>1136</v>
      </c>
      <c r="C463" t="s">
        <v>837</v>
      </c>
      <c r="D463" t="s">
        <v>1137</v>
      </c>
      <c r="E463">
        <v>62.533000000000001</v>
      </c>
      <c r="F463">
        <v>63.161000000000001</v>
      </c>
    </row>
    <row r="464" spans="1:6" x14ac:dyDescent="0.25">
      <c r="A464">
        <v>504</v>
      </c>
      <c r="B464" t="s">
        <v>1138</v>
      </c>
      <c r="C464" t="s">
        <v>837</v>
      </c>
      <c r="D464" t="s">
        <v>1139</v>
      </c>
      <c r="E464">
        <v>72.25</v>
      </c>
      <c r="F464">
        <v>72.975999999999999</v>
      </c>
    </row>
    <row r="465" spans="1:6" x14ac:dyDescent="0.25">
      <c r="A465">
        <v>504</v>
      </c>
      <c r="B465" t="s">
        <v>1140</v>
      </c>
      <c r="C465" t="s">
        <v>837</v>
      </c>
      <c r="D465" t="s">
        <v>1141</v>
      </c>
      <c r="E465">
        <v>71.805000000000007</v>
      </c>
      <c r="F465">
        <v>72.527000000000001</v>
      </c>
    </row>
    <row r="466" spans="1:6" x14ac:dyDescent="0.25">
      <c r="A466">
        <v>504</v>
      </c>
      <c r="B466" t="s">
        <v>1142</v>
      </c>
      <c r="C466" t="s">
        <v>837</v>
      </c>
      <c r="D466" t="s">
        <v>1143</v>
      </c>
      <c r="E466">
        <v>72.66</v>
      </c>
      <c r="F466">
        <v>73.391000000000005</v>
      </c>
    </row>
    <row r="467" spans="1:6" x14ac:dyDescent="0.25">
      <c r="A467">
        <v>504</v>
      </c>
      <c r="B467" t="s">
        <v>1144</v>
      </c>
      <c r="C467" t="s">
        <v>837</v>
      </c>
      <c r="D467" t="s">
        <v>1145</v>
      </c>
      <c r="E467">
        <v>71.102000000000004</v>
      </c>
      <c r="F467">
        <v>71.816000000000003</v>
      </c>
    </row>
    <row r="468" spans="1:6" x14ac:dyDescent="0.25">
      <c r="A468">
        <v>504</v>
      </c>
      <c r="B468" t="s">
        <v>1146</v>
      </c>
      <c r="C468" t="s">
        <v>837</v>
      </c>
      <c r="D468" t="s">
        <v>1147</v>
      </c>
      <c r="E468">
        <v>76.111999999999995</v>
      </c>
      <c r="F468">
        <v>76.876999999999995</v>
      </c>
    </row>
    <row r="469" spans="1:6" x14ac:dyDescent="0.25">
      <c r="A469">
        <v>504</v>
      </c>
      <c r="B469" t="s">
        <v>1148</v>
      </c>
      <c r="C469" t="s">
        <v>837</v>
      </c>
      <c r="D469" t="s">
        <v>1149</v>
      </c>
      <c r="E469">
        <v>72.260000000000005</v>
      </c>
      <c r="F469">
        <v>72.986000000000004</v>
      </c>
    </row>
    <row r="470" spans="1:6" x14ac:dyDescent="0.25">
      <c r="A470">
        <v>504</v>
      </c>
      <c r="B470" t="s">
        <v>1150</v>
      </c>
      <c r="C470" t="s">
        <v>837</v>
      </c>
      <c r="D470" t="s">
        <v>1151</v>
      </c>
      <c r="E470">
        <v>73.424000000000007</v>
      </c>
      <c r="F470">
        <v>74.162000000000006</v>
      </c>
    </row>
    <row r="471" spans="1:6" x14ac:dyDescent="0.25">
      <c r="A471">
        <v>504</v>
      </c>
      <c r="B471" t="s">
        <v>1152</v>
      </c>
      <c r="C471" t="s">
        <v>837</v>
      </c>
      <c r="D471" t="s">
        <v>1153</v>
      </c>
      <c r="E471">
        <v>61.396999999999998</v>
      </c>
      <c r="F471">
        <v>62.014000000000003</v>
      </c>
    </row>
    <row r="472" spans="1:6" x14ac:dyDescent="0.25">
      <c r="A472">
        <v>504</v>
      </c>
      <c r="B472" t="s">
        <v>1154</v>
      </c>
      <c r="C472" t="s">
        <v>837</v>
      </c>
      <c r="D472" t="s">
        <v>1155</v>
      </c>
      <c r="E472">
        <v>72.347999999999999</v>
      </c>
      <c r="F472">
        <v>73.075000000000003</v>
      </c>
    </row>
    <row r="473" spans="1:6" x14ac:dyDescent="0.25">
      <c r="A473">
        <v>504</v>
      </c>
      <c r="B473" t="s">
        <v>1156</v>
      </c>
      <c r="C473" t="s">
        <v>837</v>
      </c>
      <c r="D473" t="s">
        <v>1157</v>
      </c>
      <c r="E473">
        <v>86.135000000000005</v>
      </c>
      <c r="F473">
        <v>87.001000000000005</v>
      </c>
    </row>
    <row r="474" spans="1:6" x14ac:dyDescent="0.25">
      <c r="A474">
        <v>504</v>
      </c>
      <c r="B474" t="s">
        <v>1158</v>
      </c>
      <c r="C474" t="s">
        <v>837</v>
      </c>
      <c r="D474" t="s">
        <v>1159</v>
      </c>
      <c r="E474">
        <v>85.159000000000006</v>
      </c>
      <c r="F474">
        <v>86.015000000000001</v>
      </c>
    </row>
    <row r="475" spans="1:6" x14ac:dyDescent="0.25">
      <c r="A475">
        <v>504</v>
      </c>
      <c r="B475" t="s">
        <v>1160</v>
      </c>
      <c r="C475" t="s">
        <v>837</v>
      </c>
      <c r="D475" t="s">
        <v>1161</v>
      </c>
      <c r="E475">
        <v>113.557</v>
      </c>
      <c r="F475">
        <v>114.69799999999999</v>
      </c>
    </row>
    <row r="476" spans="1:6" x14ac:dyDescent="0.25">
      <c r="A476">
        <v>504</v>
      </c>
      <c r="B476" t="s">
        <v>1162</v>
      </c>
      <c r="C476" t="s">
        <v>837</v>
      </c>
      <c r="D476" t="s">
        <v>1163</v>
      </c>
      <c r="E476">
        <v>101</v>
      </c>
      <c r="F476">
        <v>102.015</v>
      </c>
    </row>
    <row r="477" spans="1:6" x14ac:dyDescent="0.25">
      <c r="A477">
        <v>504</v>
      </c>
      <c r="B477" t="s">
        <v>1164</v>
      </c>
      <c r="C477" t="s">
        <v>837</v>
      </c>
      <c r="D477" t="s">
        <v>1165</v>
      </c>
      <c r="E477">
        <v>63.915999999999997</v>
      </c>
      <c r="F477">
        <v>64.558999999999997</v>
      </c>
    </row>
    <row r="478" spans="1:6" x14ac:dyDescent="0.25">
      <c r="A478">
        <v>504</v>
      </c>
      <c r="B478" t="s">
        <v>1166</v>
      </c>
      <c r="C478" t="s">
        <v>837</v>
      </c>
      <c r="D478" t="s">
        <v>1167</v>
      </c>
      <c r="E478">
        <v>82.662999999999997</v>
      </c>
      <c r="F478">
        <v>83.494</v>
      </c>
    </row>
    <row r="479" spans="1:6" x14ac:dyDescent="0.25">
      <c r="A479">
        <v>504</v>
      </c>
      <c r="B479" t="s">
        <v>1168</v>
      </c>
      <c r="C479" t="s">
        <v>837</v>
      </c>
      <c r="D479" t="s">
        <v>1169</v>
      </c>
      <c r="E479">
        <v>61.350999999999999</v>
      </c>
      <c r="F479">
        <v>61.968000000000004</v>
      </c>
    </row>
    <row r="480" spans="1:6" x14ac:dyDescent="0.25">
      <c r="A480">
        <v>504</v>
      </c>
      <c r="B480" t="s">
        <v>1170</v>
      </c>
      <c r="C480" t="s">
        <v>837</v>
      </c>
      <c r="D480" t="s">
        <v>1171</v>
      </c>
      <c r="E480">
        <v>69.721999999999994</v>
      </c>
      <c r="F480">
        <v>70.421999999999997</v>
      </c>
    </row>
    <row r="481" spans="1:6" x14ac:dyDescent="0.25">
      <c r="A481">
        <v>504</v>
      </c>
      <c r="B481" t="s">
        <v>1172</v>
      </c>
      <c r="C481" t="s">
        <v>837</v>
      </c>
      <c r="D481" t="s">
        <v>1173</v>
      </c>
      <c r="E481">
        <v>43.475999999999999</v>
      </c>
      <c r="F481">
        <v>43.912999999999997</v>
      </c>
    </row>
    <row r="482" spans="1:6" x14ac:dyDescent="0.25">
      <c r="A482">
        <v>504</v>
      </c>
      <c r="B482" t="s">
        <v>1174</v>
      </c>
      <c r="C482" t="s">
        <v>837</v>
      </c>
      <c r="D482" t="s">
        <v>1175</v>
      </c>
      <c r="E482">
        <v>84.850999999999999</v>
      </c>
      <c r="F482">
        <v>85.703999999999994</v>
      </c>
    </row>
    <row r="483" spans="1:6" x14ac:dyDescent="0.25">
      <c r="A483">
        <v>504</v>
      </c>
      <c r="B483" t="s">
        <v>1176</v>
      </c>
      <c r="C483" t="s">
        <v>837</v>
      </c>
      <c r="D483" t="s">
        <v>1177</v>
      </c>
      <c r="E483">
        <v>83.320999999999998</v>
      </c>
      <c r="F483">
        <v>84.158000000000001</v>
      </c>
    </row>
    <row r="484" spans="1:6" x14ac:dyDescent="0.25">
      <c r="A484">
        <v>504</v>
      </c>
      <c r="B484" t="s">
        <v>1178</v>
      </c>
      <c r="C484" t="s">
        <v>837</v>
      </c>
      <c r="D484" t="s">
        <v>1179</v>
      </c>
      <c r="E484">
        <v>81.474999999999994</v>
      </c>
      <c r="F484">
        <v>82.293000000000006</v>
      </c>
    </row>
    <row r="485" spans="1:6" x14ac:dyDescent="0.25">
      <c r="A485">
        <v>504</v>
      </c>
      <c r="B485" t="s">
        <v>1180</v>
      </c>
      <c r="C485" t="s">
        <v>837</v>
      </c>
      <c r="D485" t="s">
        <v>1181</v>
      </c>
      <c r="E485">
        <v>95.619</v>
      </c>
      <c r="F485">
        <v>96.58</v>
      </c>
    </row>
    <row r="486" spans="1:6" x14ac:dyDescent="0.25">
      <c r="A486">
        <v>504</v>
      </c>
      <c r="B486" t="s">
        <v>1182</v>
      </c>
      <c r="C486" t="s">
        <v>837</v>
      </c>
      <c r="D486" t="s">
        <v>1183</v>
      </c>
      <c r="E486">
        <v>94.605999999999995</v>
      </c>
      <c r="F486">
        <v>95.557000000000002</v>
      </c>
    </row>
    <row r="487" spans="1:6" x14ac:dyDescent="0.25">
      <c r="A487">
        <v>504</v>
      </c>
      <c r="B487" t="s">
        <v>1184</v>
      </c>
      <c r="C487" t="s">
        <v>837</v>
      </c>
      <c r="D487" t="s">
        <v>1185</v>
      </c>
      <c r="E487">
        <v>86.573999999999998</v>
      </c>
      <c r="F487">
        <v>87.444000000000003</v>
      </c>
    </row>
    <row r="488" spans="1:6" x14ac:dyDescent="0.25">
      <c r="A488">
        <v>504</v>
      </c>
      <c r="B488" t="s">
        <v>1186</v>
      </c>
      <c r="C488" t="s">
        <v>837</v>
      </c>
      <c r="D488" t="s">
        <v>1187</v>
      </c>
      <c r="E488">
        <v>93.429000000000002</v>
      </c>
      <c r="F488">
        <v>94.367999999999995</v>
      </c>
    </row>
    <row r="489" spans="1:6" x14ac:dyDescent="0.25">
      <c r="A489">
        <v>504</v>
      </c>
      <c r="B489" t="s">
        <v>1188</v>
      </c>
      <c r="C489" t="s">
        <v>837</v>
      </c>
      <c r="D489" t="s">
        <v>1189</v>
      </c>
      <c r="E489">
        <v>103.907</v>
      </c>
      <c r="F489">
        <v>104.952</v>
      </c>
    </row>
    <row r="490" spans="1:6" x14ac:dyDescent="0.25">
      <c r="A490">
        <v>504</v>
      </c>
      <c r="B490" t="s">
        <v>1190</v>
      </c>
      <c r="C490" t="s">
        <v>837</v>
      </c>
      <c r="D490" t="s">
        <v>1191</v>
      </c>
      <c r="E490">
        <v>103.843</v>
      </c>
      <c r="F490">
        <v>104.887</v>
      </c>
    </row>
    <row r="491" spans="1:6" x14ac:dyDescent="0.25">
      <c r="A491">
        <v>504</v>
      </c>
      <c r="B491" t="s">
        <v>1192</v>
      </c>
      <c r="C491" t="s">
        <v>837</v>
      </c>
      <c r="D491" t="s">
        <v>1193</v>
      </c>
      <c r="E491">
        <v>97.448999999999998</v>
      </c>
      <c r="F491">
        <v>98.429000000000002</v>
      </c>
    </row>
    <row r="492" spans="1:6" x14ac:dyDescent="0.25">
      <c r="A492">
        <v>504</v>
      </c>
      <c r="B492" t="s">
        <v>1194</v>
      </c>
      <c r="C492" t="s">
        <v>837</v>
      </c>
      <c r="D492" t="s">
        <v>1195</v>
      </c>
      <c r="E492">
        <v>102.694</v>
      </c>
      <c r="F492">
        <v>103.726</v>
      </c>
    </row>
    <row r="493" spans="1:6" x14ac:dyDescent="0.25">
      <c r="A493">
        <v>504</v>
      </c>
      <c r="B493" t="s">
        <v>1196</v>
      </c>
      <c r="C493" t="s">
        <v>837</v>
      </c>
      <c r="D493" t="s">
        <v>1197</v>
      </c>
      <c r="E493">
        <v>84.954999999999998</v>
      </c>
      <c r="F493">
        <v>85.808999999999997</v>
      </c>
    </row>
    <row r="494" spans="1:6" x14ac:dyDescent="0.25">
      <c r="A494">
        <v>504</v>
      </c>
      <c r="B494" t="s">
        <v>1198</v>
      </c>
      <c r="C494" t="s">
        <v>837</v>
      </c>
      <c r="D494" t="s">
        <v>1199</v>
      </c>
      <c r="E494">
        <v>108.376</v>
      </c>
      <c r="F494">
        <v>109.46599999999999</v>
      </c>
    </row>
    <row r="495" spans="1:6" x14ac:dyDescent="0.25">
      <c r="A495">
        <v>504</v>
      </c>
      <c r="B495" t="s">
        <v>1200</v>
      </c>
      <c r="C495" t="s">
        <v>837</v>
      </c>
      <c r="D495" t="s">
        <v>1201</v>
      </c>
      <c r="E495">
        <v>113.76900000000001</v>
      </c>
      <c r="F495">
        <v>114.91200000000001</v>
      </c>
    </row>
    <row r="496" spans="1:6" x14ac:dyDescent="0.25">
      <c r="A496">
        <v>504</v>
      </c>
      <c r="B496" t="s">
        <v>1202</v>
      </c>
      <c r="C496" t="s">
        <v>837</v>
      </c>
      <c r="D496" t="s">
        <v>1203</v>
      </c>
      <c r="E496">
        <v>113.334</v>
      </c>
      <c r="F496">
        <v>114.473</v>
      </c>
    </row>
    <row r="497" spans="1:6" x14ac:dyDescent="0.25">
      <c r="A497">
        <v>504</v>
      </c>
      <c r="B497" t="s">
        <v>1204</v>
      </c>
      <c r="C497" t="s">
        <v>837</v>
      </c>
      <c r="D497" t="s">
        <v>1205</v>
      </c>
      <c r="E497">
        <v>108.432</v>
      </c>
      <c r="F497">
        <v>109.52200000000001</v>
      </c>
    </row>
    <row r="498" spans="1:6" x14ac:dyDescent="0.25">
      <c r="A498">
        <v>504</v>
      </c>
      <c r="B498" t="s">
        <v>1206</v>
      </c>
      <c r="C498" t="s">
        <v>837</v>
      </c>
      <c r="D498" t="s">
        <v>1207</v>
      </c>
      <c r="E498">
        <v>117.90600000000001</v>
      </c>
      <c r="F498">
        <v>119.09099999999999</v>
      </c>
    </row>
    <row r="499" spans="1:6" x14ac:dyDescent="0.25">
      <c r="A499">
        <v>504</v>
      </c>
      <c r="B499" t="s">
        <v>1208</v>
      </c>
      <c r="C499" t="s">
        <v>837</v>
      </c>
      <c r="D499" t="s">
        <v>1209</v>
      </c>
      <c r="E499">
        <v>116.98</v>
      </c>
      <c r="F499">
        <v>118.155</v>
      </c>
    </row>
    <row r="500" spans="1:6" x14ac:dyDescent="0.25">
      <c r="A500">
        <v>504</v>
      </c>
      <c r="B500" t="s">
        <v>1210</v>
      </c>
      <c r="C500" t="s">
        <v>837</v>
      </c>
      <c r="D500" t="s">
        <v>1211</v>
      </c>
      <c r="E500">
        <v>109.038</v>
      </c>
      <c r="F500">
        <v>110.134</v>
      </c>
    </row>
    <row r="501" spans="1:6" x14ac:dyDescent="0.25">
      <c r="A501">
        <v>504</v>
      </c>
      <c r="B501" t="s">
        <v>1212</v>
      </c>
      <c r="C501" t="s">
        <v>837</v>
      </c>
      <c r="D501" t="s">
        <v>1213</v>
      </c>
      <c r="E501">
        <v>112.86499999999999</v>
      </c>
      <c r="F501">
        <v>113.999</v>
      </c>
    </row>
    <row r="502" spans="1:6" x14ac:dyDescent="0.25">
      <c r="A502">
        <v>504</v>
      </c>
      <c r="B502" t="s">
        <v>1214</v>
      </c>
      <c r="C502" t="s">
        <v>837</v>
      </c>
      <c r="D502" t="s">
        <v>1215</v>
      </c>
      <c r="E502">
        <v>91.819000000000003</v>
      </c>
      <c r="F502">
        <v>92.742000000000004</v>
      </c>
    </row>
    <row r="503" spans="1:6" x14ac:dyDescent="0.25">
      <c r="A503">
        <v>504</v>
      </c>
      <c r="B503" t="s">
        <v>1216</v>
      </c>
      <c r="C503" t="s">
        <v>837</v>
      </c>
      <c r="D503" t="s">
        <v>1217</v>
      </c>
      <c r="E503">
        <v>94.046999999999997</v>
      </c>
      <c r="F503">
        <v>94.992000000000004</v>
      </c>
    </row>
    <row r="504" spans="1:6" x14ac:dyDescent="0.25">
      <c r="A504">
        <v>504</v>
      </c>
      <c r="B504" t="s">
        <v>1218</v>
      </c>
      <c r="C504" t="s">
        <v>837</v>
      </c>
      <c r="D504" t="s">
        <v>1219</v>
      </c>
      <c r="E504">
        <v>81.049000000000007</v>
      </c>
      <c r="F504">
        <v>81.863</v>
      </c>
    </row>
    <row r="505" spans="1:6" x14ac:dyDescent="0.25">
      <c r="A505">
        <v>504</v>
      </c>
      <c r="B505" t="s">
        <v>1220</v>
      </c>
      <c r="C505" t="s">
        <v>837</v>
      </c>
      <c r="D505" t="s">
        <v>1221</v>
      </c>
      <c r="E505">
        <v>97.99</v>
      </c>
      <c r="F505">
        <v>98.974999999999994</v>
      </c>
    </row>
    <row r="506" spans="1:6" x14ac:dyDescent="0.25">
      <c r="A506">
        <v>504</v>
      </c>
      <c r="B506" t="s">
        <v>1222</v>
      </c>
      <c r="C506" t="s">
        <v>837</v>
      </c>
      <c r="D506" t="s">
        <v>1223</v>
      </c>
      <c r="E506">
        <v>91.555000000000007</v>
      </c>
      <c r="F506">
        <v>92.474999999999994</v>
      </c>
    </row>
    <row r="507" spans="1:6" x14ac:dyDescent="0.25">
      <c r="A507">
        <v>504</v>
      </c>
      <c r="B507" t="s">
        <v>1224</v>
      </c>
      <c r="C507" t="s">
        <v>837</v>
      </c>
      <c r="D507" t="s">
        <v>1225</v>
      </c>
      <c r="E507">
        <v>90.68</v>
      </c>
      <c r="F507">
        <v>91.590999999999994</v>
      </c>
    </row>
    <row r="508" spans="1:6" x14ac:dyDescent="0.25">
      <c r="A508">
        <v>504</v>
      </c>
      <c r="B508" t="s">
        <v>1226</v>
      </c>
      <c r="C508" t="s">
        <v>837</v>
      </c>
      <c r="D508" t="s">
        <v>1227</v>
      </c>
      <c r="E508">
        <v>84.846999999999994</v>
      </c>
      <c r="F508">
        <v>85.7</v>
      </c>
    </row>
    <row r="509" spans="1:6" x14ac:dyDescent="0.25">
      <c r="A509">
        <v>504</v>
      </c>
      <c r="B509" t="s">
        <v>1228</v>
      </c>
      <c r="C509" t="s">
        <v>837</v>
      </c>
      <c r="D509" t="s">
        <v>1229</v>
      </c>
      <c r="E509">
        <v>82.343000000000004</v>
      </c>
      <c r="F509">
        <v>83.17</v>
      </c>
    </row>
    <row r="510" spans="1:6" x14ac:dyDescent="0.25">
      <c r="A510">
        <v>504</v>
      </c>
      <c r="B510" t="s">
        <v>1230</v>
      </c>
      <c r="C510" t="s">
        <v>837</v>
      </c>
      <c r="D510" t="s">
        <v>1231</v>
      </c>
      <c r="E510">
        <v>73.247</v>
      </c>
      <c r="F510">
        <v>73.983999999999995</v>
      </c>
    </row>
    <row r="511" spans="1:6" x14ac:dyDescent="0.25">
      <c r="A511">
        <v>504</v>
      </c>
      <c r="B511" t="s">
        <v>1232</v>
      </c>
      <c r="C511" t="s">
        <v>837</v>
      </c>
      <c r="D511" t="s">
        <v>1233</v>
      </c>
      <c r="E511">
        <v>80.010000000000005</v>
      </c>
      <c r="F511">
        <v>80.813999999999993</v>
      </c>
    </row>
    <row r="512" spans="1:6" x14ac:dyDescent="0.25">
      <c r="A512">
        <v>504</v>
      </c>
      <c r="B512" t="s">
        <v>1234</v>
      </c>
      <c r="C512" t="s">
        <v>837</v>
      </c>
      <c r="D512" t="s">
        <v>1235</v>
      </c>
      <c r="E512">
        <v>63.463999999999999</v>
      </c>
      <c r="F512">
        <v>64.102000000000004</v>
      </c>
    </row>
    <row r="513" spans="1:6" x14ac:dyDescent="0.25">
      <c r="A513">
        <v>504</v>
      </c>
      <c r="B513" t="s">
        <v>1236</v>
      </c>
      <c r="C513" t="s">
        <v>837</v>
      </c>
      <c r="D513" t="s">
        <v>1237</v>
      </c>
      <c r="E513">
        <v>64.847999999999999</v>
      </c>
      <c r="F513">
        <v>65.5</v>
      </c>
    </row>
    <row r="514" spans="1:6" x14ac:dyDescent="0.25">
      <c r="A514">
        <v>504</v>
      </c>
      <c r="B514" t="s">
        <v>1238</v>
      </c>
      <c r="C514" t="s">
        <v>837</v>
      </c>
      <c r="D514" t="s">
        <v>1239</v>
      </c>
      <c r="E514">
        <v>68.272999999999996</v>
      </c>
      <c r="F514">
        <v>68.959000000000003</v>
      </c>
    </row>
    <row r="515" spans="1:6" x14ac:dyDescent="0.25">
      <c r="A515">
        <v>504</v>
      </c>
      <c r="B515" t="s">
        <v>1240</v>
      </c>
      <c r="C515" t="s">
        <v>837</v>
      </c>
      <c r="D515" t="s">
        <v>1241</v>
      </c>
      <c r="E515">
        <v>80.938000000000002</v>
      </c>
      <c r="F515">
        <v>81.751999999999995</v>
      </c>
    </row>
    <row r="516" spans="1:6" x14ac:dyDescent="0.25">
      <c r="A516">
        <v>504</v>
      </c>
      <c r="B516" t="s">
        <v>1242</v>
      </c>
      <c r="C516" t="s">
        <v>837</v>
      </c>
      <c r="D516" t="s">
        <v>1243</v>
      </c>
      <c r="E516">
        <v>89.096999999999994</v>
      </c>
      <c r="F516">
        <v>89.992999999999995</v>
      </c>
    </row>
    <row r="517" spans="1:6" x14ac:dyDescent="0.25">
      <c r="A517">
        <v>504</v>
      </c>
      <c r="B517" t="s">
        <v>1244</v>
      </c>
      <c r="C517" t="s">
        <v>837</v>
      </c>
      <c r="D517" t="s">
        <v>1245</v>
      </c>
      <c r="E517">
        <v>94.087999999999994</v>
      </c>
      <c r="F517">
        <v>95.034000000000006</v>
      </c>
    </row>
    <row r="518" spans="1:6" x14ac:dyDescent="0.25">
      <c r="A518">
        <v>504</v>
      </c>
      <c r="B518" t="s">
        <v>1246</v>
      </c>
      <c r="C518" t="s">
        <v>837</v>
      </c>
      <c r="D518" t="s">
        <v>1247</v>
      </c>
      <c r="E518">
        <v>82.864000000000004</v>
      </c>
      <c r="F518">
        <v>83.697000000000003</v>
      </c>
    </row>
    <row r="519" spans="1:6" x14ac:dyDescent="0.25">
      <c r="A519">
        <v>504</v>
      </c>
      <c r="B519" t="s">
        <v>1248</v>
      </c>
      <c r="C519" t="s">
        <v>837</v>
      </c>
      <c r="D519" t="s">
        <v>1249</v>
      </c>
      <c r="E519">
        <v>109.623</v>
      </c>
      <c r="F519">
        <v>110.72499999999999</v>
      </c>
    </row>
    <row r="520" spans="1:6" x14ac:dyDescent="0.25">
      <c r="A520">
        <v>504</v>
      </c>
      <c r="B520" t="s">
        <v>1250</v>
      </c>
      <c r="C520" t="s">
        <v>837</v>
      </c>
      <c r="D520" t="s">
        <v>1251</v>
      </c>
      <c r="E520">
        <v>93.47</v>
      </c>
      <c r="F520">
        <v>94.409000000000006</v>
      </c>
    </row>
    <row r="521" spans="1:6" x14ac:dyDescent="0.25">
      <c r="A521">
        <v>504</v>
      </c>
      <c r="B521" t="s">
        <v>1252</v>
      </c>
      <c r="C521" t="s">
        <v>837</v>
      </c>
      <c r="D521" t="s">
        <v>1253</v>
      </c>
      <c r="E521">
        <v>87.567999999999998</v>
      </c>
      <c r="F521">
        <v>88.447999999999993</v>
      </c>
    </row>
    <row r="522" spans="1:6" x14ac:dyDescent="0.25">
      <c r="A522">
        <v>504</v>
      </c>
      <c r="B522" t="s">
        <v>1254</v>
      </c>
      <c r="C522" t="s">
        <v>837</v>
      </c>
      <c r="D522" t="s">
        <v>1255</v>
      </c>
      <c r="E522">
        <v>84.400999999999996</v>
      </c>
      <c r="F522">
        <v>85.248999999999995</v>
      </c>
    </row>
    <row r="523" spans="1:6" x14ac:dyDescent="0.25">
      <c r="A523">
        <v>504</v>
      </c>
      <c r="B523" t="s">
        <v>1256</v>
      </c>
      <c r="C523" t="s">
        <v>837</v>
      </c>
      <c r="D523" t="s">
        <v>1257</v>
      </c>
      <c r="E523">
        <v>82.03</v>
      </c>
      <c r="F523">
        <v>82.853999999999999</v>
      </c>
    </row>
    <row r="524" spans="1:6" x14ac:dyDescent="0.25">
      <c r="A524">
        <v>504</v>
      </c>
      <c r="B524" t="s">
        <v>1258</v>
      </c>
      <c r="C524" t="s">
        <v>837</v>
      </c>
      <c r="D524" t="s">
        <v>1259</v>
      </c>
      <c r="E524">
        <v>57.473999999999997</v>
      </c>
      <c r="F524">
        <v>58.051000000000002</v>
      </c>
    </row>
    <row r="525" spans="1:6" x14ac:dyDescent="0.25">
      <c r="A525">
        <v>504</v>
      </c>
      <c r="B525" t="s">
        <v>1260</v>
      </c>
      <c r="C525" t="s">
        <v>837</v>
      </c>
      <c r="D525" t="s">
        <v>1261</v>
      </c>
      <c r="E525">
        <v>57.514000000000003</v>
      </c>
      <c r="F525">
        <v>58.091999999999999</v>
      </c>
    </row>
    <row r="526" spans="1:6" x14ac:dyDescent="0.25">
      <c r="A526">
        <v>504</v>
      </c>
      <c r="B526" t="s">
        <v>1262</v>
      </c>
      <c r="C526" t="s">
        <v>837</v>
      </c>
      <c r="D526" t="s">
        <v>1263</v>
      </c>
      <c r="E526">
        <v>96.284000000000006</v>
      </c>
      <c r="F526">
        <v>97.251999999999995</v>
      </c>
    </row>
    <row r="527" spans="1:6" x14ac:dyDescent="0.25">
      <c r="A527">
        <v>504</v>
      </c>
      <c r="B527" t="s">
        <v>1264</v>
      </c>
      <c r="C527" t="s">
        <v>837</v>
      </c>
      <c r="D527" t="s">
        <v>1265</v>
      </c>
      <c r="E527">
        <v>60.552999999999997</v>
      </c>
      <c r="F527">
        <v>61.161000000000001</v>
      </c>
    </row>
    <row r="528" spans="1:6" x14ac:dyDescent="0.25">
      <c r="A528">
        <v>504</v>
      </c>
      <c r="B528" t="s">
        <v>1266</v>
      </c>
      <c r="C528" t="s">
        <v>837</v>
      </c>
      <c r="D528" t="s">
        <v>1267</v>
      </c>
      <c r="E528">
        <v>59.710999999999999</v>
      </c>
      <c r="F528">
        <v>60.311</v>
      </c>
    </row>
    <row r="529" spans="1:6" x14ac:dyDescent="0.25">
      <c r="A529">
        <v>504</v>
      </c>
      <c r="B529" t="s">
        <v>1268</v>
      </c>
      <c r="C529" t="s">
        <v>837</v>
      </c>
      <c r="D529" t="s">
        <v>1269</v>
      </c>
      <c r="E529">
        <v>65.738</v>
      </c>
      <c r="F529">
        <v>66.399000000000001</v>
      </c>
    </row>
    <row r="530" spans="1:6" x14ac:dyDescent="0.25">
      <c r="A530">
        <v>504</v>
      </c>
      <c r="B530" t="s">
        <v>1270</v>
      </c>
      <c r="C530" t="s">
        <v>837</v>
      </c>
      <c r="D530" t="s">
        <v>1271</v>
      </c>
      <c r="E530">
        <v>62.209000000000003</v>
      </c>
      <c r="F530">
        <v>62.834000000000003</v>
      </c>
    </row>
    <row r="531" spans="1:6" x14ac:dyDescent="0.25">
      <c r="A531">
        <v>504</v>
      </c>
      <c r="B531" t="s">
        <v>1272</v>
      </c>
      <c r="C531" t="s">
        <v>837</v>
      </c>
      <c r="D531" t="s">
        <v>1273</v>
      </c>
      <c r="E531">
        <v>57.759</v>
      </c>
      <c r="F531">
        <v>58.338999999999999</v>
      </c>
    </row>
    <row r="532" spans="1:6" x14ac:dyDescent="0.25">
      <c r="A532">
        <v>504</v>
      </c>
      <c r="B532" t="s">
        <v>1274</v>
      </c>
      <c r="C532" t="s">
        <v>837</v>
      </c>
      <c r="D532" t="s">
        <v>1275</v>
      </c>
      <c r="E532">
        <v>58.25</v>
      </c>
      <c r="F532">
        <v>58.835999999999999</v>
      </c>
    </row>
    <row r="533" spans="1:6" x14ac:dyDescent="0.25">
      <c r="A533">
        <v>504</v>
      </c>
      <c r="B533" t="s">
        <v>1276</v>
      </c>
      <c r="C533" t="s">
        <v>837</v>
      </c>
      <c r="D533" t="s">
        <v>1277</v>
      </c>
      <c r="E533">
        <v>67.477999999999994</v>
      </c>
      <c r="F533">
        <v>68.156999999999996</v>
      </c>
    </row>
    <row r="534" spans="1:6" x14ac:dyDescent="0.25">
      <c r="A534">
        <v>504</v>
      </c>
      <c r="B534" t="s">
        <v>1278</v>
      </c>
      <c r="C534" t="s">
        <v>837</v>
      </c>
      <c r="D534" t="s">
        <v>1279</v>
      </c>
      <c r="E534">
        <v>63.078000000000003</v>
      </c>
      <c r="F534">
        <v>63.712000000000003</v>
      </c>
    </row>
    <row r="535" spans="1:6" x14ac:dyDescent="0.25">
      <c r="A535">
        <v>504</v>
      </c>
      <c r="B535" t="s">
        <v>1280</v>
      </c>
      <c r="C535" t="s">
        <v>837</v>
      </c>
      <c r="D535" t="s">
        <v>1281</v>
      </c>
      <c r="E535">
        <v>81.353999999999999</v>
      </c>
      <c r="F535">
        <v>82.171999999999997</v>
      </c>
    </row>
    <row r="536" spans="1:6" x14ac:dyDescent="0.25">
      <c r="A536">
        <v>504</v>
      </c>
      <c r="B536" t="s">
        <v>1282</v>
      </c>
      <c r="C536" t="s">
        <v>837</v>
      </c>
      <c r="D536" t="s">
        <v>1283</v>
      </c>
      <c r="E536">
        <v>77.876999999999995</v>
      </c>
      <c r="F536">
        <v>78.66</v>
      </c>
    </row>
    <row r="537" spans="1:6" x14ac:dyDescent="0.25">
      <c r="A537">
        <v>504</v>
      </c>
      <c r="B537" t="s">
        <v>1284</v>
      </c>
      <c r="C537" t="s">
        <v>837</v>
      </c>
      <c r="D537" t="s">
        <v>1285</v>
      </c>
      <c r="E537">
        <v>90.692999999999998</v>
      </c>
      <c r="F537">
        <v>91.605000000000004</v>
      </c>
    </row>
    <row r="538" spans="1:6" x14ac:dyDescent="0.25">
      <c r="A538">
        <v>504</v>
      </c>
      <c r="B538" t="s">
        <v>1286</v>
      </c>
      <c r="C538" t="s">
        <v>837</v>
      </c>
      <c r="D538" t="s">
        <v>1287</v>
      </c>
      <c r="E538">
        <v>83.498000000000005</v>
      </c>
      <c r="F538">
        <v>84.337000000000003</v>
      </c>
    </row>
    <row r="539" spans="1:6" x14ac:dyDescent="0.25">
      <c r="A539">
        <v>504</v>
      </c>
      <c r="B539" t="s">
        <v>1288</v>
      </c>
      <c r="C539" t="s">
        <v>837</v>
      </c>
      <c r="D539" t="s">
        <v>1289</v>
      </c>
      <c r="E539">
        <v>88.367999999999995</v>
      </c>
      <c r="F539">
        <v>89.256</v>
      </c>
    </row>
    <row r="540" spans="1:6" x14ac:dyDescent="0.25">
      <c r="A540">
        <v>504</v>
      </c>
      <c r="B540" t="s">
        <v>1290</v>
      </c>
      <c r="C540" t="s">
        <v>837</v>
      </c>
      <c r="D540" t="s">
        <v>1291</v>
      </c>
      <c r="E540">
        <v>66.706000000000003</v>
      </c>
      <c r="F540">
        <v>67.376999999999995</v>
      </c>
    </row>
    <row r="541" spans="1:6" x14ac:dyDescent="0.25">
      <c r="A541">
        <v>504</v>
      </c>
      <c r="B541" t="s">
        <v>1292</v>
      </c>
      <c r="C541" t="s">
        <v>837</v>
      </c>
      <c r="D541" t="s">
        <v>1293</v>
      </c>
      <c r="E541">
        <v>75.066999999999993</v>
      </c>
      <c r="F541">
        <v>75.820999999999998</v>
      </c>
    </row>
    <row r="542" spans="1:6" x14ac:dyDescent="0.25">
      <c r="A542">
        <v>504</v>
      </c>
      <c r="B542" t="s">
        <v>1294</v>
      </c>
      <c r="C542" t="s">
        <v>837</v>
      </c>
      <c r="D542" t="s">
        <v>1295</v>
      </c>
      <c r="E542">
        <v>48.948</v>
      </c>
      <c r="F542">
        <v>49.44</v>
      </c>
    </row>
    <row r="543" spans="1:6" x14ac:dyDescent="0.25">
      <c r="A543">
        <v>504</v>
      </c>
      <c r="B543" t="s">
        <v>1296</v>
      </c>
      <c r="C543" t="s">
        <v>837</v>
      </c>
      <c r="D543" t="s">
        <v>1297</v>
      </c>
      <c r="E543">
        <v>54.149000000000001</v>
      </c>
      <c r="F543">
        <v>54.694000000000003</v>
      </c>
    </row>
    <row r="544" spans="1:6" x14ac:dyDescent="0.25">
      <c r="A544">
        <v>504</v>
      </c>
      <c r="B544" t="s">
        <v>1298</v>
      </c>
      <c r="C544" t="s">
        <v>837</v>
      </c>
      <c r="D544" t="s">
        <v>1299</v>
      </c>
      <c r="E544">
        <v>55.622999999999998</v>
      </c>
      <c r="F544">
        <v>56.182000000000002</v>
      </c>
    </row>
    <row r="545" spans="1:6" x14ac:dyDescent="0.25">
      <c r="A545">
        <v>504</v>
      </c>
      <c r="B545" t="s">
        <v>1300</v>
      </c>
      <c r="C545" t="s">
        <v>837</v>
      </c>
      <c r="D545" t="s">
        <v>1301</v>
      </c>
      <c r="E545">
        <v>53.835000000000001</v>
      </c>
      <c r="F545">
        <v>54.375999999999998</v>
      </c>
    </row>
    <row r="546" spans="1:6" x14ac:dyDescent="0.25">
      <c r="A546">
        <v>504</v>
      </c>
      <c r="B546" t="s">
        <v>1302</v>
      </c>
      <c r="C546" t="s">
        <v>837</v>
      </c>
      <c r="D546" t="s">
        <v>1303</v>
      </c>
      <c r="E546">
        <v>61.219000000000001</v>
      </c>
      <c r="F546">
        <v>61.834000000000003</v>
      </c>
    </row>
    <row r="547" spans="1:6" x14ac:dyDescent="0.25">
      <c r="A547">
        <v>504</v>
      </c>
      <c r="B547" t="s">
        <v>1304</v>
      </c>
      <c r="C547" t="s">
        <v>837</v>
      </c>
      <c r="D547" t="s">
        <v>1305</v>
      </c>
      <c r="E547">
        <v>33.936999999999998</v>
      </c>
      <c r="F547">
        <v>34.277999999999999</v>
      </c>
    </row>
    <row r="548" spans="1:6" x14ac:dyDescent="0.25">
      <c r="A548">
        <v>504</v>
      </c>
      <c r="B548" t="s">
        <v>1306</v>
      </c>
      <c r="C548" t="s">
        <v>837</v>
      </c>
      <c r="D548" t="s">
        <v>1307</v>
      </c>
      <c r="E548">
        <v>94.552000000000007</v>
      </c>
      <c r="F548">
        <v>95.503</v>
      </c>
    </row>
    <row r="549" spans="1:6" x14ac:dyDescent="0.25">
      <c r="A549">
        <v>504</v>
      </c>
      <c r="B549" t="s">
        <v>1308</v>
      </c>
      <c r="C549" t="s">
        <v>837</v>
      </c>
      <c r="D549" t="s">
        <v>1309</v>
      </c>
      <c r="E549">
        <v>46.46</v>
      </c>
      <c r="F549">
        <v>46.927</v>
      </c>
    </row>
    <row r="550" spans="1:6" x14ac:dyDescent="0.25">
      <c r="A550">
        <v>504</v>
      </c>
      <c r="B550" t="s">
        <v>1310</v>
      </c>
      <c r="C550" t="s">
        <v>837</v>
      </c>
      <c r="D550" t="s">
        <v>1311</v>
      </c>
      <c r="E550">
        <v>35.895000000000003</v>
      </c>
      <c r="F550">
        <v>36.256</v>
      </c>
    </row>
    <row r="551" spans="1:6" x14ac:dyDescent="0.25">
      <c r="A551">
        <v>504</v>
      </c>
      <c r="B551" t="s">
        <v>1312</v>
      </c>
      <c r="C551" t="s">
        <v>837</v>
      </c>
      <c r="D551" t="s">
        <v>1313</v>
      </c>
      <c r="E551">
        <v>87.614999999999995</v>
      </c>
      <c r="F551">
        <v>88.495000000000005</v>
      </c>
    </row>
    <row r="552" spans="1:6" x14ac:dyDescent="0.25">
      <c r="A552">
        <v>504</v>
      </c>
      <c r="B552" t="s">
        <v>1314</v>
      </c>
      <c r="C552" t="s">
        <v>837</v>
      </c>
      <c r="D552" t="s">
        <v>1315</v>
      </c>
      <c r="E552">
        <v>87.12</v>
      </c>
      <c r="F552">
        <v>87.995999999999995</v>
      </c>
    </row>
    <row r="553" spans="1:6" x14ac:dyDescent="0.25">
      <c r="A553">
        <v>504</v>
      </c>
      <c r="B553" t="s">
        <v>1316</v>
      </c>
      <c r="C553" t="s">
        <v>837</v>
      </c>
      <c r="D553" t="s">
        <v>1317</v>
      </c>
      <c r="E553">
        <v>95</v>
      </c>
      <c r="F553">
        <v>95.954999999999998</v>
      </c>
    </row>
    <row r="554" spans="1:6" x14ac:dyDescent="0.25">
      <c r="A554">
        <v>504</v>
      </c>
      <c r="B554" t="s">
        <v>1318</v>
      </c>
      <c r="C554" t="s">
        <v>837</v>
      </c>
      <c r="D554" t="s">
        <v>1319</v>
      </c>
      <c r="E554">
        <v>89.91</v>
      </c>
      <c r="F554">
        <v>90.813999999999993</v>
      </c>
    </row>
    <row r="555" spans="1:6" x14ac:dyDescent="0.25">
      <c r="A555">
        <v>504</v>
      </c>
      <c r="B555" t="s">
        <v>1320</v>
      </c>
      <c r="C555" t="s">
        <v>837</v>
      </c>
      <c r="D555" t="s">
        <v>1321</v>
      </c>
      <c r="E555">
        <v>90.013000000000005</v>
      </c>
      <c r="F555">
        <v>90.917000000000002</v>
      </c>
    </row>
    <row r="556" spans="1:6" x14ac:dyDescent="0.25">
      <c r="A556">
        <v>504</v>
      </c>
      <c r="B556" t="s">
        <v>1322</v>
      </c>
      <c r="C556" t="s">
        <v>837</v>
      </c>
      <c r="D556" t="s">
        <v>1323</v>
      </c>
      <c r="E556">
        <v>111.629</v>
      </c>
      <c r="F556">
        <v>112.751</v>
      </c>
    </row>
    <row r="557" spans="1:6" x14ac:dyDescent="0.25">
      <c r="A557">
        <v>504</v>
      </c>
      <c r="B557" t="s">
        <v>1324</v>
      </c>
      <c r="C557" t="s">
        <v>837</v>
      </c>
      <c r="D557" t="s">
        <v>1325</v>
      </c>
      <c r="E557">
        <v>101.667</v>
      </c>
      <c r="F557">
        <v>102.68899999999999</v>
      </c>
    </row>
    <row r="558" spans="1:6" x14ac:dyDescent="0.25">
      <c r="A558">
        <v>504</v>
      </c>
      <c r="B558" t="s">
        <v>1326</v>
      </c>
      <c r="C558" t="s">
        <v>837</v>
      </c>
      <c r="D558" t="s">
        <v>1327</v>
      </c>
      <c r="E558">
        <v>64.350999999999999</v>
      </c>
      <c r="F558">
        <v>64.998000000000005</v>
      </c>
    </row>
    <row r="559" spans="1:6" x14ac:dyDescent="0.25">
      <c r="A559">
        <v>504</v>
      </c>
      <c r="B559" t="s">
        <v>1328</v>
      </c>
      <c r="C559" t="s">
        <v>837</v>
      </c>
      <c r="D559" t="s">
        <v>1329</v>
      </c>
      <c r="E559">
        <v>94.451999999999998</v>
      </c>
      <c r="F559">
        <v>95.400999999999996</v>
      </c>
    </row>
    <row r="560" spans="1:6" x14ac:dyDescent="0.25">
      <c r="A560">
        <v>504</v>
      </c>
      <c r="B560" t="s">
        <v>1330</v>
      </c>
      <c r="C560" t="s">
        <v>837</v>
      </c>
      <c r="D560" t="s">
        <v>1331</v>
      </c>
      <c r="E560">
        <v>49.673000000000002</v>
      </c>
      <c r="F560">
        <v>50.171999999999997</v>
      </c>
    </row>
    <row r="561" spans="1:6" x14ac:dyDescent="0.25">
      <c r="A561">
        <v>504</v>
      </c>
      <c r="B561" t="s">
        <v>1332</v>
      </c>
      <c r="C561" t="s">
        <v>837</v>
      </c>
      <c r="D561" t="s">
        <v>1333</v>
      </c>
      <c r="E561">
        <v>75.03</v>
      </c>
      <c r="F561">
        <v>75.784000000000006</v>
      </c>
    </row>
    <row r="562" spans="1:6" x14ac:dyDescent="0.25">
      <c r="A562">
        <v>504</v>
      </c>
      <c r="B562" t="s">
        <v>1334</v>
      </c>
      <c r="C562" t="s">
        <v>837</v>
      </c>
      <c r="D562" t="s">
        <v>1335</v>
      </c>
      <c r="E562">
        <v>47.99</v>
      </c>
      <c r="F562">
        <v>48.472000000000001</v>
      </c>
    </row>
    <row r="563" spans="1:6" x14ac:dyDescent="0.25">
      <c r="A563">
        <v>504</v>
      </c>
      <c r="B563" t="s">
        <v>1336</v>
      </c>
      <c r="C563" t="s">
        <v>837</v>
      </c>
      <c r="D563" t="s">
        <v>1337</v>
      </c>
      <c r="E563">
        <v>90.566000000000003</v>
      </c>
      <c r="F563">
        <v>91.475999999999999</v>
      </c>
    </row>
    <row r="564" spans="1:6" x14ac:dyDescent="0.25">
      <c r="A564">
        <v>504</v>
      </c>
      <c r="B564" t="s">
        <v>1338</v>
      </c>
      <c r="C564" t="s">
        <v>837</v>
      </c>
      <c r="D564" t="s">
        <v>1339</v>
      </c>
      <c r="E564">
        <v>88.662000000000006</v>
      </c>
      <c r="F564">
        <v>89.552999999999997</v>
      </c>
    </row>
    <row r="565" spans="1:6" x14ac:dyDescent="0.25">
      <c r="A565">
        <v>504</v>
      </c>
      <c r="B565" t="s">
        <v>1340</v>
      </c>
      <c r="C565" t="s">
        <v>837</v>
      </c>
      <c r="D565" t="s">
        <v>1341</v>
      </c>
      <c r="E565">
        <v>112.607</v>
      </c>
      <c r="F565">
        <v>113.739</v>
      </c>
    </row>
    <row r="566" spans="1:6" x14ac:dyDescent="0.25">
      <c r="A566">
        <v>504</v>
      </c>
      <c r="B566" t="s">
        <v>1342</v>
      </c>
      <c r="C566" t="s">
        <v>837</v>
      </c>
      <c r="D566" t="s">
        <v>1343</v>
      </c>
      <c r="E566">
        <v>101.029</v>
      </c>
      <c r="F566">
        <v>102.044</v>
      </c>
    </row>
    <row r="567" spans="1:6" x14ac:dyDescent="0.25">
      <c r="A567">
        <v>504</v>
      </c>
      <c r="B567" t="s">
        <v>1344</v>
      </c>
      <c r="C567" t="s">
        <v>837</v>
      </c>
      <c r="D567" t="s">
        <v>1345</v>
      </c>
      <c r="E567">
        <v>64.69</v>
      </c>
      <c r="F567">
        <v>65.34</v>
      </c>
    </row>
    <row r="568" spans="1:6" x14ac:dyDescent="0.25">
      <c r="A568">
        <v>504</v>
      </c>
      <c r="B568" t="s">
        <v>1346</v>
      </c>
      <c r="C568" t="s">
        <v>837</v>
      </c>
      <c r="D568" t="s">
        <v>1347</v>
      </c>
      <c r="E568">
        <v>94.679000000000002</v>
      </c>
      <c r="F568">
        <v>95.631</v>
      </c>
    </row>
    <row r="569" spans="1:6" x14ac:dyDescent="0.25">
      <c r="A569">
        <v>504</v>
      </c>
      <c r="B569" t="s">
        <v>1348</v>
      </c>
      <c r="C569" t="s">
        <v>837</v>
      </c>
      <c r="D569" t="s">
        <v>1349</v>
      </c>
      <c r="E569">
        <v>50.063000000000002</v>
      </c>
      <c r="F569">
        <v>50.567</v>
      </c>
    </row>
    <row r="570" spans="1:6" x14ac:dyDescent="0.25">
      <c r="A570">
        <v>504</v>
      </c>
      <c r="B570" t="s">
        <v>1350</v>
      </c>
      <c r="C570" t="s">
        <v>837</v>
      </c>
      <c r="D570" t="s">
        <v>1351</v>
      </c>
      <c r="E570">
        <v>74.385999999999996</v>
      </c>
      <c r="F570">
        <v>75.132999999999996</v>
      </c>
    </row>
    <row r="571" spans="1:6" x14ac:dyDescent="0.25">
      <c r="A571">
        <v>504</v>
      </c>
      <c r="B571" t="s">
        <v>1352</v>
      </c>
      <c r="C571" t="s">
        <v>837</v>
      </c>
      <c r="D571" t="s">
        <v>1353</v>
      </c>
      <c r="E571">
        <v>49.189</v>
      </c>
      <c r="F571">
        <v>49.683999999999997</v>
      </c>
    </row>
    <row r="572" spans="1:6" x14ac:dyDescent="0.25">
      <c r="A572">
        <v>504</v>
      </c>
      <c r="B572" t="s">
        <v>1354</v>
      </c>
      <c r="C572" t="s">
        <v>837</v>
      </c>
      <c r="D572" t="s">
        <v>1355</v>
      </c>
      <c r="E572">
        <v>73.283000000000001</v>
      </c>
      <c r="F572">
        <v>74.019000000000005</v>
      </c>
    </row>
    <row r="573" spans="1:6" x14ac:dyDescent="0.25">
      <c r="A573">
        <v>504</v>
      </c>
      <c r="B573" t="s">
        <v>1356</v>
      </c>
      <c r="C573" t="s">
        <v>837</v>
      </c>
      <c r="D573" t="s">
        <v>1357</v>
      </c>
      <c r="E573">
        <v>74.156999999999996</v>
      </c>
      <c r="F573">
        <v>74.903000000000006</v>
      </c>
    </row>
    <row r="574" spans="1:6" x14ac:dyDescent="0.25">
      <c r="A574">
        <v>504</v>
      </c>
      <c r="B574" t="s">
        <v>1358</v>
      </c>
      <c r="C574" t="s">
        <v>837</v>
      </c>
      <c r="D574" t="s">
        <v>1359</v>
      </c>
      <c r="E574">
        <v>70.869</v>
      </c>
      <c r="F574">
        <v>71.581000000000003</v>
      </c>
    </row>
    <row r="575" spans="1:6" x14ac:dyDescent="0.25">
      <c r="A575">
        <v>504</v>
      </c>
      <c r="B575" t="s">
        <v>1360</v>
      </c>
      <c r="C575" t="s">
        <v>837</v>
      </c>
      <c r="D575" t="s">
        <v>1361</v>
      </c>
      <c r="E575">
        <v>46.326000000000001</v>
      </c>
      <c r="F575">
        <v>46.790999999999997</v>
      </c>
    </row>
    <row r="576" spans="1:6" x14ac:dyDescent="0.25">
      <c r="A576">
        <v>504</v>
      </c>
      <c r="B576" t="s">
        <v>1362</v>
      </c>
      <c r="C576" t="s">
        <v>837</v>
      </c>
      <c r="D576" t="s">
        <v>1363</v>
      </c>
      <c r="E576">
        <v>34.302999999999997</v>
      </c>
      <c r="F576">
        <v>34.648000000000003</v>
      </c>
    </row>
    <row r="577" spans="1:25" x14ac:dyDescent="0.25">
      <c r="A577">
        <v>504</v>
      </c>
      <c r="B577" t="s">
        <v>1364</v>
      </c>
      <c r="D577" t="s">
        <v>1365</v>
      </c>
    </row>
    <row r="578" spans="1:25" x14ac:dyDescent="0.25">
      <c r="A578">
        <v>504</v>
      </c>
      <c r="B578" t="s">
        <v>1366</v>
      </c>
      <c r="D578" t="s">
        <v>1365</v>
      </c>
    </row>
    <row r="579" spans="1:25" x14ac:dyDescent="0.25">
      <c r="A579">
        <v>504</v>
      </c>
      <c r="B579" t="s">
        <v>1367</v>
      </c>
      <c r="D579" t="s">
        <v>1365</v>
      </c>
    </row>
    <row r="580" spans="1:25" x14ac:dyDescent="0.25">
      <c r="A580">
        <v>504</v>
      </c>
      <c r="B580" t="s">
        <v>1368</v>
      </c>
      <c r="D580" t="s">
        <v>1365</v>
      </c>
    </row>
    <row r="581" spans="1:25" x14ac:dyDescent="0.25">
      <c r="A581">
        <v>504</v>
      </c>
      <c r="B581" t="s">
        <v>1369</v>
      </c>
      <c r="D581" t="s">
        <v>1365</v>
      </c>
    </row>
    <row r="582" spans="1:25" x14ac:dyDescent="0.25">
      <c r="A582">
        <v>504</v>
      </c>
      <c r="B582" t="s">
        <v>1370</v>
      </c>
      <c r="D582" t="s">
        <v>1365</v>
      </c>
    </row>
    <row r="583" spans="1:25" x14ac:dyDescent="0.25">
      <c r="A583">
        <v>504</v>
      </c>
      <c r="B583" t="s">
        <v>1371</v>
      </c>
      <c r="D583" t="s">
        <v>1365</v>
      </c>
    </row>
    <row r="584" spans="1:25" x14ac:dyDescent="0.25">
      <c r="B584" t="s">
        <v>1372</v>
      </c>
      <c r="C584" t="s">
        <v>1373</v>
      </c>
      <c r="D584" t="s">
        <v>1374</v>
      </c>
      <c r="E584">
        <v>72.346999999999994</v>
      </c>
      <c r="F584">
        <v>73.073999999999998</v>
      </c>
    </row>
    <row r="585" spans="1:25" x14ac:dyDescent="0.25">
      <c r="B585" t="s">
        <v>1375</v>
      </c>
      <c r="C585" t="s">
        <v>1373</v>
      </c>
      <c r="D585" t="s">
        <v>1376</v>
      </c>
      <c r="E585">
        <v>73.102000000000004</v>
      </c>
      <c r="F585">
        <v>73.837000000000003</v>
      </c>
    </row>
    <row r="586" spans="1:25" x14ac:dyDescent="0.25">
      <c r="B586" t="s">
        <v>1377</v>
      </c>
      <c r="D586" t="s">
        <v>1378</v>
      </c>
      <c r="X586" t="s">
        <v>1378</v>
      </c>
      <c r="Y586" t="s">
        <v>1378</v>
      </c>
    </row>
    <row r="587" spans="1:25" x14ac:dyDescent="0.25">
      <c r="B587" t="s">
        <v>1379</v>
      </c>
      <c r="D587" t="s">
        <v>1380</v>
      </c>
    </row>
    <row r="588" spans="1:25" x14ac:dyDescent="0.25">
      <c r="B588" t="s">
        <v>1381</v>
      </c>
      <c r="D588" t="s">
        <v>1378</v>
      </c>
      <c r="X588" t="s">
        <v>1378</v>
      </c>
      <c r="Y588" t="s">
        <v>1378</v>
      </c>
    </row>
    <row r="589" spans="1:25" x14ac:dyDescent="0.25">
      <c r="B589" t="s">
        <v>1382</v>
      </c>
      <c r="D589" t="s">
        <v>1378</v>
      </c>
      <c r="X589" t="s">
        <v>1378</v>
      </c>
      <c r="Y589" t="s">
        <v>1378</v>
      </c>
    </row>
    <row r="590" spans="1:25" x14ac:dyDescent="0.25">
      <c r="B590" t="s">
        <v>1383</v>
      </c>
      <c r="D590" t="s">
        <v>1378</v>
      </c>
      <c r="X590" t="s">
        <v>1378</v>
      </c>
      <c r="Y590" t="s">
        <v>1378</v>
      </c>
    </row>
    <row r="591" spans="1:25" x14ac:dyDescent="0.25">
      <c r="B591" t="s">
        <v>1384</v>
      </c>
      <c r="D591" t="s">
        <v>1378</v>
      </c>
      <c r="X591" t="s">
        <v>1378</v>
      </c>
      <c r="Y591" t="s">
        <v>1378</v>
      </c>
    </row>
    <row r="592" spans="1:25" x14ac:dyDescent="0.25">
      <c r="B592" t="s">
        <v>1385</v>
      </c>
      <c r="D592" t="s">
        <v>1386</v>
      </c>
    </row>
    <row r="593" spans="2:25" x14ac:dyDescent="0.25">
      <c r="B593" t="s">
        <v>1387</v>
      </c>
      <c r="D593" t="s">
        <v>1386</v>
      </c>
    </row>
    <row r="594" spans="2:25" x14ac:dyDescent="0.25">
      <c r="B594" t="s">
        <v>1388</v>
      </c>
      <c r="D594" t="s">
        <v>1386</v>
      </c>
    </row>
    <row r="595" spans="2:25" x14ac:dyDescent="0.25">
      <c r="B595" t="s">
        <v>1389</v>
      </c>
      <c r="D595" t="s">
        <v>1386</v>
      </c>
    </row>
    <row r="596" spans="2:25" x14ac:dyDescent="0.25">
      <c r="B596" t="s">
        <v>1390</v>
      </c>
      <c r="D596" t="s">
        <v>1378</v>
      </c>
      <c r="X596" t="s">
        <v>1378</v>
      </c>
      <c r="Y596" t="s">
        <v>1378</v>
      </c>
    </row>
    <row r="597" spans="2:25" x14ac:dyDescent="0.25">
      <c r="B597" t="s">
        <v>1391</v>
      </c>
      <c r="D597" t="s">
        <v>1378</v>
      </c>
      <c r="X597" t="s">
        <v>1378</v>
      </c>
      <c r="Y597" t="s">
        <v>1378</v>
      </c>
    </row>
    <row r="598" spans="2:25" x14ac:dyDescent="0.25">
      <c r="B598" t="s">
        <v>1392</v>
      </c>
      <c r="D598" t="s">
        <v>1393</v>
      </c>
    </row>
    <row r="599" spans="2:25" x14ac:dyDescent="0.25">
      <c r="B599" t="s">
        <v>1394</v>
      </c>
      <c r="D599" t="s">
        <v>1393</v>
      </c>
    </row>
    <row r="600" spans="2:25" x14ac:dyDescent="0.25">
      <c r="B600" t="s">
        <v>1395</v>
      </c>
      <c r="D600" t="s">
        <v>1378</v>
      </c>
      <c r="X600" t="s">
        <v>1378</v>
      </c>
      <c r="Y600" t="s">
        <v>1378</v>
      </c>
    </row>
    <row r="601" spans="2:25" x14ac:dyDescent="0.25">
      <c r="B601" t="s">
        <v>1396</v>
      </c>
      <c r="D601" t="s">
        <v>1378</v>
      </c>
      <c r="X601" t="s">
        <v>1378</v>
      </c>
      <c r="Y601" t="s">
        <v>1378</v>
      </c>
    </row>
    <row r="602" spans="2:25" x14ac:dyDescent="0.25">
      <c r="B602" t="s">
        <v>1397</v>
      </c>
      <c r="D602" t="s">
        <v>1378</v>
      </c>
      <c r="X602" t="s">
        <v>1378</v>
      </c>
      <c r="Y602" t="s">
        <v>1378</v>
      </c>
    </row>
    <row r="603" spans="2:25" x14ac:dyDescent="0.25">
      <c r="B603" t="s">
        <v>1398</v>
      </c>
      <c r="D603" t="s">
        <v>1378</v>
      </c>
      <c r="X603" t="s">
        <v>1378</v>
      </c>
      <c r="Y603" t="s">
        <v>1378</v>
      </c>
    </row>
    <row r="604" spans="2:25" x14ac:dyDescent="0.25">
      <c r="B604" t="s">
        <v>1399</v>
      </c>
      <c r="D604" t="s">
        <v>1378</v>
      </c>
      <c r="X604" t="s">
        <v>1378</v>
      </c>
      <c r="Y604" t="s">
        <v>1378</v>
      </c>
    </row>
    <row r="605" spans="2:25" x14ac:dyDescent="0.25">
      <c r="B605" t="s">
        <v>1400</v>
      </c>
      <c r="D605" t="s">
        <v>1378</v>
      </c>
      <c r="X605" t="s">
        <v>1378</v>
      </c>
      <c r="Y605" t="s">
        <v>1378</v>
      </c>
    </row>
    <row r="606" spans="2:25" x14ac:dyDescent="0.25">
      <c r="B606" t="s">
        <v>1401</v>
      </c>
      <c r="D606" t="s">
        <v>1378</v>
      </c>
      <c r="X606" t="s">
        <v>1378</v>
      </c>
      <c r="Y606" t="s">
        <v>1378</v>
      </c>
    </row>
    <row r="607" spans="2:25" x14ac:dyDescent="0.25">
      <c r="B607" t="s">
        <v>1402</v>
      </c>
      <c r="D607" t="s">
        <v>1386</v>
      </c>
    </row>
    <row r="608" spans="2:25" x14ac:dyDescent="0.25">
      <c r="B608" t="s">
        <v>1403</v>
      </c>
      <c r="D608" t="s">
        <v>1378</v>
      </c>
      <c r="X608" t="s">
        <v>1378</v>
      </c>
      <c r="Y608" t="s">
        <v>1378</v>
      </c>
    </row>
    <row r="609" spans="2:25" x14ac:dyDescent="0.25">
      <c r="B609" t="s">
        <v>1404</v>
      </c>
      <c r="D609" t="s">
        <v>1378</v>
      </c>
      <c r="X609" t="s">
        <v>1378</v>
      </c>
      <c r="Y609" t="s">
        <v>1378</v>
      </c>
    </row>
    <row r="610" spans="2:25" x14ac:dyDescent="0.25">
      <c r="B610" t="s">
        <v>1405</v>
      </c>
      <c r="D610" t="s">
        <v>1378</v>
      </c>
      <c r="X610" t="s">
        <v>1378</v>
      </c>
      <c r="Y610" t="s">
        <v>1378</v>
      </c>
    </row>
    <row r="611" spans="2:25" x14ac:dyDescent="0.25">
      <c r="B611" t="s">
        <v>1406</v>
      </c>
      <c r="D611" t="s">
        <v>1378</v>
      </c>
      <c r="X611" t="s">
        <v>1378</v>
      </c>
      <c r="Y611" t="s">
        <v>1378</v>
      </c>
    </row>
    <row r="612" spans="2:25" x14ac:dyDescent="0.25">
      <c r="B612" t="s">
        <v>1407</v>
      </c>
      <c r="D612" t="s">
        <v>1378</v>
      </c>
      <c r="X612" t="s">
        <v>1378</v>
      </c>
      <c r="Y612" t="s">
        <v>1378</v>
      </c>
    </row>
    <row r="613" spans="2:25" x14ac:dyDescent="0.25">
      <c r="B613" t="s">
        <v>1408</v>
      </c>
      <c r="D613" t="s">
        <v>1378</v>
      </c>
      <c r="X613" t="s">
        <v>1378</v>
      </c>
      <c r="Y613" t="s">
        <v>1378</v>
      </c>
    </row>
    <row r="614" spans="2:25" x14ac:dyDescent="0.25">
      <c r="B614" t="s">
        <v>1409</v>
      </c>
      <c r="D614" t="s">
        <v>1378</v>
      </c>
      <c r="X614" t="s">
        <v>1378</v>
      </c>
      <c r="Y614" t="s">
        <v>1378</v>
      </c>
    </row>
    <row r="615" spans="2:25" x14ac:dyDescent="0.25">
      <c r="B615" t="s">
        <v>1410</v>
      </c>
      <c r="D615" t="s">
        <v>1378</v>
      </c>
      <c r="X615" t="s">
        <v>1378</v>
      </c>
      <c r="Y615" t="s">
        <v>1378</v>
      </c>
    </row>
    <row r="616" spans="2:25" x14ac:dyDescent="0.25">
      <c r="B616" t="s">
        <v>1411</v>
      </c>
      <c r="D616" t="s">
        <v>1378</v>
      </c>
      <c r="X616" t="s">
        <v>1378</v>
      </c>
      <c r="Y616" t="s">
        <v>1378</v>
      </c>
    </row>
    <row r="617" spans="2:25" x14ac:dyDescent="0.25">
      <c r="B617" t="s">
        <v>1412</v>
      </c>
      <c r="D617" t="s">
        <v>1378</v>
      </c>
      <c r="X617" t="s">
        <v>1378</v>
      </c>
      <c r="Y617" t="s">
        <v>1378</v>
      </c>
    </row>
    <row r="618" spans="2:25" x14ac:dyDescent="0.25">
      <c r="B618" t="s">
        <v>1413</v>
      </c>
      <c r="D618" t="s">
        <v>1378</v>
      </c>
      <c r="X618" t="s">
        <v>1378</v>
      </c>
      <c r="Y618" t="s">
        <v>1378</v>
      </c>
    </row>
    <row r="619" spans="2:25" x14ac:dyDescent="0.25">
      <c r="B619" t="s">
        <v>1414</v>
      </c>
      <c r="D619" t="s">
        <v>1378</v>
      </c>
      <c r="X619" t="s">
        <v>1378</v>
      </c>
      <c r="Y619" t="s">
        <v>1378</v>
      </c>
    </row>
    <row r="620" spans="2:25" x14ac:dyDescent="0.25">
      <c r="B620" t="s">
        <v>1415</v>
      </c>
      <c r="D620" t="s">
        <v>1378</v>
      </c>
      <c r="X620" t="s">
        <v>1378</v>
      </c>
      <c r="Y620" t="s">
        <v>1378</v>
      </c>
    </row>
    <row r="621" spans="2:25" x14ac:dyDescent="0.25">
      <c r="B621" t="s">
        <v>1416</v>
      </c>
      <c r="D621" t="s">
        <v>1378</v>
      </c>
      <c r="X621" t="s">
        <v>1378</v>
      </c>
      <c r="Y621" t="s">
        <v>1378</v>
      </c>
    </row>
    <row r="622" spans="2:25" x14ac:dyDescent="0.25">
      <c r="B622" t="s">
        <v>1417</v>
      </c>
      <c r="D622" t="s">
        <v>1378</v>
      </c>
      <c r="X622" t="s">
        <v>1378</v>
      </c>
      <c r="Y622" t="s">
        <v>1378</v>
      </c>
    </row>
    <row r="623" spans="2:25" x14ac:dyDescent="0.25">
      <c r="B623" t="s">
        <v>1418</v>
      </c>
      <c r="D623" t="s">
        <v>1378</v>
      </c>
      <c r="X623" t="s">
        <v>1378</v>
      </c>
      <c r="Y623" t="s">
        <v>1378</v>
      </c>
    </row>
    <row r="624" spans="2:25" x14ac:dyDescent="0.25">
      <c r="B624" t="s">
        <v>1419</v>
      </c>
      <c r="D624" t="s">
        <v>1378</v>
      </c>
      <c r="X624" t="s">
        <v>1378</v>
      </c>
      <c r="Y624" t="s">
        <v>1378</v>
      </c>
    </row>
    <row r="625" spans="2:25" x14ac:dyDescent="0.25">
      <c r="B625" t="s">
        <v>1420</v>
      </c>
      <c r="D625" t="s">
        <v>1378</v>
      </c>
      <c r="X625" t="s">
        <v>1378</v>
      </c>
      <c r="Y625" t="s">
        <v>1378</v>
      </c>
    </row>
    <row r="626" spans="2:25" x14ac:dyDescent="0.25">
      <c r="B626" t="s">
        <v>1421</v>
      </c>
      <c r="D626" t="s">
        <v>1378</v>
      </c>
      <c r="X626" t="s">
        <v>1378</v>
      </c>
      <c r="Y626" t="s">
        <v>1378</v>
      </c>
    </row>
    <row r="627" spans="2:25" x14ac:dyDescent="0.25">
      <c r="B627" t="s">
        <v>1422</v>
      </c>
      <c r="D627" t="s">
        <v>1378</v>
      </c>
      <c r="X627" t="s">
        <v>1378</v>
      </c>
      <c r="Y627" t="s">
        <v>1378</v>
      </c>
    </row>
    <row r="628" spans="2:25" x14ac:dyDescent="0.25">
      <c r="B628" t="s">
        <v>1423</v>
      </c>
      <c r="D628" t="s">
        <v>1378</v>
      </c>
      <c r="X628" t="s">
        <v>1378</v>
      </c>
      <c r="Y628" t="s">
        <v>1378</v>
      </c>
    </row>
    <row r="629" spans="2:25" x14ac:dyDescent="0.25">
      <c r="B629" t="s">
        <v>1424</v>
      </c>
      <c r="D629" t="s">
        <v>1378</v>
      </c>
      <c r="X629" t="s">
        <v>1378</v>
      </c>
      <c r="Y629" t="s">
        <v>1378</v>
      </c>
    </row>
    <row r="630" spans="2:25" x14ac:dyDescent="0.25">
      <c r="B630" t="s">
        <v>1425</v>
      </c>
      <c r="D630" t="s">
        <v>1426</v>
      </c>
    </row>
    <row r="631" spans="2:25" x14ac:dyDescent="0.25">
      <c r="B631" t="s">
        <v>1427</v>
      </c>
      <c r="D631" t="s">
        <v>1378</v>
      </c>
      <c r="X631" t="s">
        <v>1378</v>
      </c>
      <c r="Y631" t="s">
        <v>1378</v>
      </c>
    </row>
    <row r="632" spans="2:25" x14ac:dyDescent="0.25">
      <c r="B632" t="s">
        <v>1428</v>
      </c>
      <c r="D632" t="s">
        <v>1378</v>
      </c>
      <c r="X632" t="s">
        <v>1378</v>
      </c>
      <c r="Y632" t="s">
        <v>1378</v>
      </c>
    </row>
    <row r="633" spans="2:25" x14ac:dyDescent="0.25">
      <c r="B633" t="s">
        <v>1429</v>
      </c>
      <c r="D633" t="s">
        <v>1378</v>
      </c>
      <c r="X633" t="s">
        <v>1378</v>
      </c>
      <c r="Y633" t="s">
        <v>1378</v>
      </c>
    </row>
    <row r="634" spans="2:25" x14ac:dyDescent="0.25">
      <c r="B634" t="s">
        <v>1430</v>
      </c>
      <c r="D634" t="s">
        <v>1378</v>
      </c>
      <c r="X634" t="s">
        <v>1378</v>
      </c>
      <c r="Y634" t="s">
        <v>1378</v>
      </c>
    </row>
    <row r="635" spans="2:25" x14ac:dyDescent="0.25">
      <c r="B635" t="s">
        <v>1431</v>
      </c>
      <c r="D635" t="s">
        <v>1380</v>
      </c>
    </row>
    <row r="636" spans="2:25" x14ac:dyDescent="0.25">
      <c r="B636" t="s">
        <v>1432</v>
      </c>
      <c r="D636" t="s">
        <v>1378</v>
      </c>
      <c r="X636" t="s">
        <v>1378</v>
      </c>
      <c r="Y636" t="s">
        <v>1378</v>
      </c>
    </row>
    <row r="637" spans="2:25" x14ac:dyDescent="0.25">
      <c r="B637" t="s">
        <v>1433</v>
      </c>
      <c r="D637" t="s">
        <v>1378</v>
      </c>
      <c r="X637" t="s">
        <v>1378</v>
      </c>
      <c r="Y637" t="s">
        <v>1378</v>
      </c>
    </row>
    <row r="638" spans="2:25" x14ac:dyDescent="0.25">
      <c r="B638" t="s">
        <v>1434</v>
      </c>
      <c r="D638" t="s">
        <v>1378</v>
      </c>
      <c r="X638" t="s">
        <v>1378</v>
      </c>
      <c r="Y638" t="s">
        <v>1378</v>
      </c>
    </row>
    <row r="639" spans="2:25" x14ac:dyDescent="0.25">
      <c r="B639" t="s">
        <v>1435</v>
      </c>
      <c r="D639" t="s">
        <v>1378</v>
      </c>
      <c r="X639" t="s">
        <v>1378</v>
      </c>
      <c r="Y639" t="s">
        <v>1378</v>
      </c>
    </row>
    <row r="640" spans="2:25" x14ac:dyDescent="0.25">
      <c r="B640" t="s">
        <v>1436</v>
      </c>
      <c r="D640" t="s">
        <v>1378</v>
      </c>
      <c r="X640" t="s">
        <v>1378</v>
      </c>
      <c r="Y640" t="s">
        <v>1378</v>
      </c>
    </row>
    <row r="641" spans="2:25" x14ac:dyDescent="0.25">
      <c r="B641" t="s">
        <v>1437</v>
      </c>
      <c r="D641" t="s">
        <v>1378</v>
      </c>
      <c r="X641" t="s">
        <v>1378</v>
      </c>
      <c r="Y641" t="s">
        <v>1378</v>
      </c>
    </row>
    <row r="642" spans="2:25" x14ac:dyDescent="0.25">
      <c r="B642" t="s">
        <v>1438</v>
      </c>
      <c r="D642" t="s">
        <v>1426</v>
      </c>
    </row>
    <row r="643" spans="2:25" x14ac:dyDescent="0.25">
      <c r="B643" t="s">
        <v>1439</v>
      </c>
      <c r="D643" t="s">
        <v>1380</v>
      </c>
    </row>
    <row r="644" spans="2:25" x14ac:dyDescent="0.25">
      <c r="B644" t="s">
        <v>1440</v>
      </c>
      <c r="D644" t="s">
        <v>1378</v>
      </c>
      <c r="X644" t="s">
        <v>1378</v>
      </c>
      <c r="Y644" t="s">
        <v>1378</v>
      </c>
    </row>
    <row r="645" spans="2:25" x14ac:dyDescent="0.25">
      <c r="B645" t="s">
        <v>1441</v>
      </c>
      <c r="D645" t="s">
        <v>1378</v>
      </c>
      <c r="X645" t="s">
        <v>1378</v>
      </c>
      <c r="Y645" t="s">
        <v>1378</v>
      </c>
    </row>
    <row r="646" spans="2:25" x14ac:dyDescent="0.25">
      <c r="B646" t="s">
        <v>1442</v>
      </c>
      <c r="D646" t="s">
        <v>1378</v>
      </c>
      <c r="X646" t="s">
        <v>1378</v>
      </c>
      <c r="Y646" t="s">
        <v>1378</v>
      </c>
    </row>
    <row r="647" spans="2:25" x14ac:dyDescent="0.25">
      <c r="B647" t="s">
        <v>1443</v>
      </c>
      <c r="D647" t="s">
        <v>1378</v>
      </c>
      <c r="X647" t="s">
        <v>1378</v>
      </c>
      <c r="Y647" t="s">
        <v>1378</v>
      </c>
    </row>
    <row r="648" spans="2:25" x14ac:dyDescent="0.25">
      <c r="B648" t="s">
        <v>1444</v>
      </c>
      <c r="D648" t="s">
        <v>1380</v>
      </c>
    </row>
    <row r="649" spans="2:25" x14ac:dyDescent="0.25">
      <c r="B649" t="s">
        <v>1445</v>
      </c>
      <c r="D649" t="s">
        <v>1378</v>
      </c>
      <c r="X649" t="s">
        <v>1378</v>
      </c>
      <c r="Y649" t="s">
        <v>1378</v>
      </c>
    </row>
    <row r="650" spans="2:25" x14ac:dyDescent="0.25">
      <c r="B650" t="s">
        <v>1446</v>
      </c>
      <c r="D650" t="s">
        <v>1378</v>
      </c>
      <c r="X650" t="s">
        <v>1378</v>
      </c>
      <c r="Y650" t="s">
        <v>1378</v>
      </c>
    </row>
    <row r="651" spans="2:25" x14ac:dyDescent="0.25">
      <c r="B651" t="s">
        <v>1447</v>
      </c>
      <c r="D651" t="s">
        <v>1378</v>
      </c>
      <c r="X651" t="s">
        <v>1378</v>
      </c>
      <c r="Y651" t="s">
        <v>1378</v>
      </c>
    </row>
    <row r="652" spans="2:25" x14ac:dyDescent="0.25">
      <c r="B652" t="s">
        <v>1448</v>
      </c>
      <c r="D652" t="s">
        <v>1378</v>
      </c>
      <c r="X652" t="s">
        <v>1378</v>
      </c>
      <c r="Y652" t="s">
        <v>1378</v>
      </c>
    </row>
    <row r="653" spans="2:25" x14ac:dyDescent="0.25">
      <c r="B653" t="s">
        <v>1449</v>
      </c>
      <c r="D653" t="s">
        <v>1378</v>
      </c>
      <c r="X653" t="s">
        <v>1378</v>
      </c>
      <c r="Y653" t="s">
        <v>1378</v>
      </c>
    </row>
    <row r="654" spans="2:25" x14ac:dyDescent="0.25">
      <c r="B654" t="s">
        <v>1450</v>
      </c>
      <c r="D654" t="s">
        <v>1378</v>
      </c>
      <c r="X654" t="s">
        <v>1378</v>
      </c>
      <c r="Y654" t="s">
        <v>1378</v>
      </c>
    </row>
    <row r="655" spans="2:25" x14ac:dyDescent="0.25">
      <c r="B655" t="s">
        <v>1451</v>
      </c>
      <c r="D655" t="s">
        <v>1378</v>
      </c>
      <c r="X655" t="s">
        <v>1378</v>
      </c>
      <c r="Y655" t="s">
        <v>1378</v>
      </c>
    </row>
    <row r="656" spans="2:25" x14ac:dyDescent="0.25">
      <c r="B656" t="s">
        <v>1452</v>
      </c>
      <c r="D656" t="s">
        <v>1378</v>
      </c>
      <c r="X656" t="s">
        <v>1378</v>
      </c>
      <c r="Y656" t="s">
        <v>1378</v>
      </c>
    </row>
    <row r="657" spans="2:25" x14ac:dyDescent="0.25">
      <c r="B657" t="s">
        <v>1453</v>
      </c>
      <c r="D657" t="s">
        <v>1378</v>
      </c>
      <c r="X657" t="s">
        <v>1378</v>
      </c>
      <c r="Y657" t="s">
        <v>1378</v>
      </c>
    </row>
    <row r="658" spans="2:25" x14ac:dyDescent="0.25">
      <c r="B658" t="s">
        <v>1454</v>
      </c>
      <c r="D658" t="s">
        <v>1378</v>
      </c>
      <c r="X658" t="s">
        <v>1378</v>
      </c>
      <c r="Y658" t="s">
        <v>1378</v>
      </c>
    </row>
    <row r="659" spans="2:25" x14ac:dyDescent="0.25">
      <c r="B659" t="s">
        <v>1455</v>
      </c>
      <c r="D659" t="s">
        <v>1378</v>
      </c>
      <c r="X659" t="s">
        <v>1378</v>
      </c>
      <c r="Y659" t="s">
        <v>1378</v>
      </c>
    </row>
    <row r="660" spans="2:25" x14ac:dyDescent="0.25">
      <c r="B660" t="s">
        <v>1456</v>
      </c>
      <c r="D660" t="s">
        <v>1378</v>
      </c>
      <c r="X660" t="s">
        <v>1378</v>
      </c>
      <c r="Y660" t="s">
        <v>1378</v>
      </c>
    </row>
    <row r="661" spans="2:25" x14ac:dyDescent="0.25">
      <c r="B661" t="s">
        <v>1457</v>
      </c>
      <c r="D661" t="s">
        <v>1378</v>
      </c>
      <c r="X661" t="s">
        <v>1378</v>
      </c>
      <c r="Y661" t="s">
        <v>1378</v>
      </c>
    </row>
    <row r="662" spans="2:25" x14ac:dyDescent="0.25">
      <c r="B662" t="s">
        <v>1458</v>
      </c>
      <c r="D662" t="s">
        <v>1378</v>
      </c>
      <c r="X662" t="s">
        <v>1378</v>
      </c>
      <c r="Y662" t="s">
        <v>1378</v>
      </c>
    </row>
    <row r="663" spans="2:25" x14ac:dyDescent="0.25">
      <c r="B663" t="s">
        <v>1459</v>
      </c>
      <c r="D663" t="s">
        <v>1378</v>
      </c>
      <c r="X663" t="s">
        <v>1378</v>
      </c>
      <c r="Y663" t="s">
        <v>1378</v>
      </c>
    </row>
    <row r="664" spans="2:25" x14ac:dyDescent="0.25">
      <c r="B664" t="s">
        <v>1460</v>
      </c>
      <c r="D664" t="s">
        <v>1378</v>
      </c>
      <c r="X664" t="s">
        <v>1378</v>
      </c>
      <c r="Y664" t="s">
        <v>1378</v>
      </c>
    </row>
    <row r="665" spans="2:25" x14ac:dyDescent="0.25">
      <c r="B665" t="s">
        <v>1461</v>
      </c>
      <c r="D665" t="s">
        <v>1378</v>
      </c>
      <c r="X665" t="s">
        <v>1378</v>
      </c>
      <c r="Y665" t="s">
        <v>1378</v>
      </c>
    </row>
    <row r="666" spans="2:25" x14ac:dyDescent="0.25">
      <c r="B666" t="s">
        <v>1462</v>
      </c>
      <c r="D666" t="s">
        <v>1378</v>
      </c>
      <c r="X666" t="s">
        <v>1378</v>
      </c>
      <c r="Y666" t="s">
        <v>1378</v>
      </c>
    </row>
    <row r="667" spans="2:25" x14ac:dyDescent="0.25">
      <c r="B667" t="s">
        <v>1463</v>
      </c>
      <c r="D667" t="s">
        <v>1378</v>
      </c>
      <c r="X667" t="s">
        <v>1378</v>
      </c>
      <c r="Y667" t="s">
        <v>1378</v>
      </c>
    </row>
    <row r="668" spans="2:25" x14ac:dyDescent="0.25">
      <c r="B668" t="s">
        <v>1464</v>
      </c>
      <c r="D668" t="s">
        <v>1378</v>
      </c>
      <c r="X668" t="s">
        <v>1378</v>
      </c>
      <c r="Y668" t="s">
        <v>1378</v>
      </c>
    </row>
    <row r="669" spans="2:25" x14ac:dyDescent="0.25">
      <c r="B669" t="s">
        <v>1465</v>
      </c>
      <c r="D669" t="s">
        <v>1378</v>
      </c>
      <c r="X669" t="s">
        <v>1378</v>
      </c>
      <c r="Y669" t="s">
        <v>1378</v>
      </c>
    </row>
    <row r="670" spans="2:25" x14ac:dyDescent="0.25">
      <c r="B670" t="s">
        <v>1466</v>
      </c>
      <c r="D670" t="s">
        <v>1378</v>
      </c>
      <c r="X670" t="s">
        <v>1378</v>
      </c>
      <c r="Y670" t="s">
        <v>1378</v>
      </c>
    </row>
    <row r="671" spans="2:25" x14ac:dyDescent="0.25">
      <c r="B671" t="s">
        <v>1467</v>
      </c>
      <c r="D671" t="s">
        <v>1378</v>
      </c>
      <c r="X671" t="s">
        <v>1378</v>
      </c>
      <c r="Y671" t="s">
        <v>1378</v>
      </c>
    </row>
    <row r="672" spans="2:25" x14ac:dyDescent="0.25">
      <c r="B672" t="s">
        <v>1468</v>
      </c>
      <c r="D672" t="s">
        <v>1378</v>
      </c>
      <c r="X672" t="s">
        <v>1378</v>
      </c>
      <c r="Y672" t="s">
        <v>1378</v>
      </c>
    </row>
    <row r="673" spans="2:25" x14ac:dyDescent="0.25">
      <c r="B673" t="s">
        <v>1469</v>
      </c>
      <c r="D673" t="s">
        <v>1470</v>
      </c>
    </row>
    <row r="674" spans="2:25" x14ac:dyDescent="0.25">
      <c r="B674" t="s">
        <v>1471</v>
      </c>
      <c r="D674" t="s">
        <v>1378</v>
      </c>
      <c r="X674" t="s">
        <v>1378</v>
      </c>
      <c r="Y674" t="s">
        <v>1378</v>
      </c>
    </row>
    <row r="675" spans="2:25" x14ac:dyDescent="0.25">
      <c r="B675" t="s">
        <v>1472</v>
      </c>
      <c r="D675" t="s">
        <v>1378</v>
      </c>
      <c r="X675" t="s">
        <v>1378</v>
      </c>
      <c r="Y675" t="s">
        <v>1378</v>
      </c>
    </row>
    <row r="676" spans="2:25" x14ac:dyDescent="0.25">
      <c r="B676" t="s">
        <v>1473</v>
      </c>
      <c r="D676" t="s">
        <v>1378</v>
      </c>
      <c r="X676" t="s">
        <v>1378</v>
      </c>
      <c r="Y676" t="s">
        <v>1378</v>
      </c>
    </row>
    <row r="677" spans="2:25" x14ac:dyDescent="0.25">
      <c r="B677" t="s">
        <v>1474</v>
      </c>
      <c r="D677" t="s">
        <v>1378</v>
      </c>
      <c r="X677" t="s">
        <v>1378</v>
      </c>
      <c r="Y677" t="s">
        <v>1378</v>
      </c>
    </row>
    <row r="678" spans="2:25" x14ac:dyDescent="0.25">
      <c r="B678" t="s">
        <v>1475</v>
      </c>
      <c r="D678" t="s">
        <v>1378</v>
      </c>
      <c r="X678" t="s">
        <v>1378</v>
      </c>
      <c r="Y678" t="s">
        <v>1378</v>
      </c>
    </row>
    <row r="679" spans="2:25" x14ac:dyDescent="0.25">
      <c r="B679" t="s">
        <v>1476</v>
      </c>
      <c r="D679" t="s">
        <v>1470</v>
      </c>
    </row>
    <row r="680" spans="2:25" x14ac:dyDescent="0.25">
      <c r="B680" t="s">
        <v>1477</v>
      </c>
      <c r="D680" t="s">
        <v>1478</v>
      </c>
    </row>
    <row r="681" spans="2:25" x14ac:dyDescent="0.25">
      <c r="B681" t="s">
        <v>1479</v>
      </c>
      <c r="D681" t="s">
        <v>1478</v>
      </c>
    </row>
    <row r="682" spans="2:25" x14ac:dyDescent="0.25">
      <c r="B682" t="s">
        <v>1480</v>
      </c>
      <c r="D682" t="s">
        <v>1378</v>
      </c>
      <c r="X682" t="s">
        <v>1378</v>
      </c>
      <c r="Y682" t="s">
        <v>1378</v>
      </c>
    </row>
    <row r="683" spans="2:25" x14ac:dyDescent="0.25">
      <c r="B683" t="s">
        <v>1481</v>
      </c>
      <c r="D683" t="s">
        <v>1378</v>
      </c>
      <c r="X683" t="s">
        <v>1378</v>
      </c>
      <c r="Y683" t="s">
        <v>1378</v>
      </c>
    </row>
    <row r="684" spans="2:25" x14ac:dyDescent="0.25">
      <c r="B684" t="s">
        <v>1482</v>
      </c>
      <c r="D684" t="s">
        <v>1378</v>
      </c>
      <c r="X684" t="s">
        <v>1378</v>
      </c>
      <c r="Y684" t="s">
        <v>1378</v>
      </c>
    </row>
    <row r="685" spans="2:25" x14ac:dyDescent="0.25">
      <c r="B685" t="s">
        <v>1483</v>
      </c>
      <c r="D685" t="s">
        <v>1470</v>
      </c>
    </row>
    <row r="686" spans="2:25" x14ac:dyDescent="0.25">
      <c r="B686" t="s">
        <v>1484</v>
      </c>
      <c r="D686" t="s">
        <v>1478</v>
      </c>
    </row>
    <row r="687" spans="2:25" x14ac:dyDescent="0.25">
      <c r="B687" t="s">
        <v>1485</v>
      </c>
      <c r="D687" t="s">
        <v>1478</v>
      </c>
    </row>
    <row r="688" spans="2:25" x14ac:dyDescent="0.25">
      <c r="B688" t="s">
        <v>1486</v>
      </c>
      <c r="D688" t="s">
        <v>1487</v>
      </c>
    </row>
    <row r="689" spans="2:25" x14ac:dyDescent="0.25">
      <c r="B689" t="s">
        <v>1488</v>
      </c>
      <c r="D689" t="s">
        <v>1487</v>
      </c>
    </row>
    <row r="690" spans="2:25" x14ac:dyDescent="0.25">
      <c r="B690" t="s">
        <v>1489</v>
      </c>
      <c r="D690" t="s">
        <v>1487</v>
      </c>
    </row>
    <row r="691" spans="2:25" x14ac:dyDescent="0.25">
      <c r="B691" t="s">
        <v>1490</v>
      </c>
      <c r="D691" t="s">
        <v>1491</v>
      </c>
      <c r="X691" t="s">
        <v>1491</v>
      </c>
      <c r="Y691">
        <v>1.8</v>
      </c>
    </row>
    <row r="692" spans="2:25" x14ac:dyDescent="0.25">
      <c r="B692" t="s">
        <v>1492</v>
      </c>
      <c r="D692" t="s">
        <v>1378</v>
      </c>
      <c r="X692" t="s">
        <v>1378</v>
      </c>
      <c r="Y692" t="s">
        <v>1378</v>
      </c>
    </row>
    <row r="693" spans="2:25" x14ac:dyDescent="0.25">
      <c r="B693" t="s">
        <v>1493</v>
      </c>
      <c r="D693" t="s">
        <v>1378</v>
      </c>
      <c r="X693" t="s">
        <v>1378</v>
      </c>
      <c r="Y693" t="s">
        <v>1378</v>
      </c>
    </row>
    <row r="694" spans="2:25" x14ac:dyDescent="0.25">
      <c r="B694" t="s">
        <v>1494</v>
      </c>
      <c r="D694" t="s">
        <v>1378</v>
      </c>
      <c r="X694" t="s">
        <v>1378</v>
      </c>
      <c r="Y694" t="s">
        <v>1378</v>
      </c>
    </row>
    <row r="695" spans="2:25" x14ac:dyDescent="0.25">
      <c r="B695" t="s">
        <v>1495</v>
      </c>
      <c r="D695" t="s">
        <v>1378</v>
      </c>
      <c r="X695" t="s">
        <v>1378</v>
      </c>
      <c r="Y695" t="s">
        <v>1378</v>
      </c>
    </row>
    <row r="696" spans="2:25" x14ac:dyDescent="0.25">
      <c r="B696" t="s">
        <v>1496</v>
      </c>
      <c r="D696" t="s">
        <v>1378</v>
      </c>
      <c r="X696" t="s">
        <v>1378</v>
      </c>
      <c r="Y696" t="s">
        <v>1378</v>
      </c>
    </row>
    <row r="697" spans="2:25" x14ac:dyDescent="0.25">
      <c r="B697" t="s">
        <v>1497</v>
      </c>
      <c r="D697" t="s">
        <v>1378</v>
      </c>
      <c r="X697" t="s">
        <v>1378</v>
      </c>
      <c r="Y697" t="s">
        <v>1378</v>
      </c>
    </row>
    <row r="698" spans="2:25" x14ac:dyDescent="0.25">
      <c r="B698" t="s">
        <v>1498</v>
      </c>
      <c r="D698" t="s">
        <v>1378</v>
      </c>
      <c r="X698" t="s">
        <v>1378</v>
      </c>
      <c r="Y698" t="s">
        <v>1378</v>
      </c>
    </row>
    <row r="699" spans="2:25" x14ac:dyDescent="0.25">
      <c r="B699" t="s">
        <v>1499</v>
      </c>
      <c r="D699" t="s">
        <v>1470</v>
      </c>
    </row>
    <row r="700" spans="2:25" x14ac:dyDescent="0.25">
      <c r="B700" t="s">
        <v>1502</v>
      </c>
      <c r="D700" t="s">
        <v>1378</v>
      </c>
      <c r="X700" t="s">
        <v>1378</v>
      </c>
      <c r="Y700" t="s">
        <v>1378</v>
      </c>
    </row>
    <row r="701" spans="2:25" x14ac:dyDescent="0.25">
      <c r="B701" t="s">
        <v>1503</v>
      </c>
      <c r="D701" t="s">
        <v>1504</v>
      </c>
    </row>
    <row r="702" spans="2:25" x14ac:dyDescent="0.25">
      <c r="B702" t="s">
        <v>1505</v>
      </c>
      <c r="D702" t="s">
        <v>1378</v>
      </c>
      <c r="X702" t="s">
        <v>1378</v>
      </c>
      <c r="Y702" t="s">
        <v>1378</v>
      </c>
    </row>
    <row r="703" spans="2:25" x14ac:dyDescent="0.25">
      <c r="B703" t="s">
        <v>1506</v>
      </c>
      <c r="D703" t="s">
        <v>1504</v>
      </c>
    </row>
    <row r="704" spans="2:25" x14ac:dyDescent="0.25">
      <c r="B704" t="s">
        <v>1507</v>
      </c>
      <c r="D704" t="s">
        <v>1378</v>
      </c>
      <c r="X704" t="s">
        <v>1378</v>
      </c>
      <c r="Y704" t="s">
        <v>1378</v>
      </c>
    </row>
    <row r="705" spans="2:25" x14ac:dyDescent="0.25">
      <c r="B705" t="s">
        <v>1508</v>
      </c>
      <c r="D705" t="s">
        <v>1504</v>
      </c>
    </row>
    <row r="706" spans="2:25" x14ac:dyDescent="0.25">
      <c r="B706" t="s">
        <v>1509</v>
      </c>
      <c r="D706" t="s">
        <v>1491</v>
      </c>
      <c r="X706" t="s">
        <v>1491</v>
      </c>
      <c r="Y706">
        <v>1.8</v>
      </c>
    </row>
    <row r="707" spans="2:25" x14ac:dyDescent="0.25">
      <c r="B707" t="s">
        <v>1511</v>
      </c>
      <c r="D707" t="s">
        <v>1378</v>
      </c>
      <c r="X707" t="s">
        <v>1378</v>
      </c>
      <c r="Y707" t="s">
        <v>1378</v>
      </c>
    </row>
    <row r="708" spans="2:25" x14ac:dyDescent="0.25">
      <c r="B708" t="s">
        <v>1512</v>
      </c>
      <c r="D708" t="s">
        <v>1378</v>
      </c>
      <c r="X708" t="s">
        <v>1378</v>
      </c>
      <c r="Y708" t="s">
        <v>1378</v>
      </c>
    </row>
    <row r="709" spans="2:25" x14ac:dyDescent="0.25">
      <c r="B709" t="s">
        <v>1515</v>
      </c>
      <c r="D709" t="s">
        <v>1378</v>
      </c>
      <c r="X709" t="s">
        <v>1378</v>
      </c>
      <c r="Y709" t="s">
        <v>1378</v>
      </c>
    </row>
    <row r="710" spans="2:25" x14ac:dyDescent="0.25">
      <c r="B710" t="s">
        <v>1517</v>
      </c>
      <c r="D710" t="s">
        <v>1504</v>
      </c>
    </row>
    <row r="711" spans="2:25" x14ac:dyDescent="0.25">
      <c r="B711" t="s">
        <v>1518</v>
      </c>
      <c r="D711" t="s">
        <v>1378</v>
      </c>
      <c r="X711" t="s">
        <v>1378</v>
      </c>
      <c r="Y711" t="s">
        <v>1378</v>
      </c>
    </row>
    <row r="712" spans="2:25" x14ac:dyDescent="0.25">
      <c r="B712" t="s">
        <v>1519</v>
      </c>
      <c r="D712" t="s">
        <v>1504</v>
      </c>
    </row>
    <row r="713" spans="2:25" x14ac:dyDescent="0.25">
      <c r="B713" t="s">
        <v>1520</v>
      </c>
      <c r="D713" t="s">
        <v>1504</v>
      </c>
    </row>
    <row r="714" spans="2:25" x14ac:dyDescent="0.25">
      <c r="B714" t="s">
        <v>1522</v>
      </c>
      <c r="D714" t="s">
        <v>1378</v>
      </c>
      <c r="X714" t="s">
        <v>1378</v>
      </c>
      <c r="Y714" t="s">
        <v>1378</v>
      </c>
    </row>
    <row r="715" spans="2:25" x14ac:dyDescent="0.25">
      <c r="B715" t="s">
        <v>1523</v>
      </c>
      <c r="D715" t="s">
        <v>1628</v>
      </c>
    </row>
    <row r="716" spans="2:25" x14ac:dyDescent="0.25">
      <c r="B716" t="s">
        <v>1524</v>
      </c>
      <c r="D716" t="s">
        <v>1378</v>
      </c>
      <c r="X716" t="s">
        <v>1378</v>
      </c>
      <c r="Y716" t="s">
        <v>1378</v>
      </c>
    </row>
    <row r="717" spans="2:25" x14ac:dyDescent="0.25">
      <c r="B717" t="s">
        <v>1525</v>
      </c>
      <c r="D717" t="s">
        <v>1378</v>
      </c>
      <c r="X717" t="s">
        <v>1378</v>
      </c>
      <c r="Y717" t="s">
        <v>1378</v>
      </c>
    </row>
    <row r="718" spans="2:25" x14ac:dyDescent="0.25">
      <c r="B718" t="s">
        <v>1526</v>
      </c>
      <c r="D718" t="s">
        <v>1378</v>
      </c>
      <c r="X718" t="s">
        <v>1378</v>
      </c>
      <c r="Y718" t="s">
        <v>1378</v>
      </c>
    </row>
    <row r="719" spans="2:25" x14ac:dyDescent="0.25">
      <c r="B719" t="s">
        <v>1527</v>
      </c>
      <c r="D719" t="s">
        <v>1504</v>
      </c>
    </row>
    <row r="720" spans="2:25" x14ac:dyDescent="0.25">
      <c r="B720" t="s">
        <v>1528</v>
      </c>
      <c r="D720" t="s">
        <v>1504</v>
      </c>
    </row>
    <row r="721" spans="2:25" x14ac:dyDescent="0.25">
      <c r="B721" t="s">
        <v>1529</v>
      </c>
      <c r="D721" t="s">
        <v>1504</v>
      </c>
    </row>
    <row r="722" spans="2:25" x14ac:dyDescent="0.25">
      <c r="B722" t="s">
        <v>1530</v>
      </c>
      <c r="D722" t="s">
        <v>1378</v>
      </c>
      <c r="X722" t="s">
        <v>1378</v>
      </c>
      <c r="Y722" t="s">
        <v>1378</v>
      </c>
    </row>
    <row r="723" spans="2:25" x14ac:dyDescent="0.25">
      <c r="B723" t="s">
        <v>1531</v>
      </c>
      <c r="D723" t="s">
        <v>1378</v>
      </c>
      <c r="X723" t="s">
        <v>1378</v>
      </c>
      <c r="Y723" t="s">
        <v>1378</v>
      </c>
    </row>
    <row r="724" spans="2:25" x14ac:dyDescent="0.25">
      <c r="B724" t="s">
        <v>1532</v>
      </c>
      <c r="D724" t="s">
        <v>1378</v>
      </c>
      <c r="X724" t="s">
        <v>1378</v>
      </c>
      <c r="Y724" t="s">
        <v>1378</v>
      </c>
    </row>
    <row r="725" spans="2:25" x14ac:dyDescent="0.25">
      <c r="B725" t="s">
        <v>1533</v>
      </c>
      <c r="D725" t="s">
        <v>1378</v>
      </c>
      <c r="X725" t="s">
        <v>1378</v>
      </c>
      <c r="Y725" t="s">
        <v>1378</v>
      </c>
    </row>
    <row r="726" spans="2:25" x14ac:dyDescent="0.25">
      <c r="B726" t="s">
        <v>1536</v>
      </c>
      <c r="D726" t="s">
        <v>1378</v>
      </c>
      <c r="X726" t="s">
        <v>1378</v>
      </c>
      <c r="Y726" t="s">
        <v>1378</v>
      </c>
    </row>
    <row r="727" spans="2:25" x14ac:dyDescent="0.25">
      <c r="B727" t="s">
        <v>1538</v>
      </c>
      <c r="D727" t="s">
        <v>1378</v>
      </c>
      <c r="X727" t="s">
        <v>1378</v>
      </c>
      <c r="Y727" t="s">
        <v>1378</v>
      </c>
    </row>
    <row r="728" spans="2:25" x14ac:dyDescent="0.25">
      <c r="B728" t="s">
        <v>1539</v>
      </c>
      <c r="D728" t="s">
        <v>1504</v>
      </c>
    </row>
    <row r="729" spans="2:25" x14ac:dyDescent="0.25">
      <c r="B729" t="s">
        <v>1540</v>
      </c>
      <c r="D729" t="s">
        <v>1378</v>
      </c>
      <c r="X729" t="s">
        <v>1378</v>
      </c>
      <c r="Y729" t="s">
        <v>1378</v>
      </c>
    </row>
    <row r="730" spans="2:25" x14ac:dyDescent="0.25">
      <c r="B730" t="s">
        <v>1541</v>
      </c>
      <c r="D730" t="s">
        <v>1504</v>
      </c>
    </row>
    <row r="731" spans="2:25" x14ac:dyDescent="0.25">
      <c r="B731" t="s">
        <v>1542</v>
      </c>
      <c r="D731" t="s">
        <v>1543</v>
      </c>
    </row>
    <row r="732" spans="2:25" x14ac:dyDescent="0.25">
      <c r="B732" t="s">
        <v>1544</v>
      </c>
      <c r="D732" t="s">
        <v>1543</v>
      </c>
    </row>
    <row r="733" spans="2:25" x14ac:dyDescent="0.25">
      <c r="B733" t="s">
        <v>1545</v>
      </c>
      <c r="D733" t="s">
        <v>1543</v>
      </c>
    </row>
    <row r="734" spans="2:25" x14ac:dyDescent="0.25">
      <c r="B734" t="s">
        <v>1546</v>
      </c>
      <c r="D734" t="s">
        <v>1378</v>
      </c>
      <c r="X734" t="s">
        <v>1378</v>
      </c>
      <c r="Y734" t="s">
        <v>1378</v>
      </c>
    </row>
    <row r="735" spans="2:25" x14ac:dyDescent="0.25">
      <c r="B735" t="s">
        <v>1548</v>
      </c>
      <c r="D735" t="s">
        <v>1378</v>
      </c>
      <c r="X735" t="s">
        <v>1378</v>
      </c>
      <c r="Y735" t="s">
        <v>1378</v>
      </c>
    </row>
    <row r="736" spans="2:25" x14ac:dyDescent="0.25">
      <c r="B736" t="s">
        <v>1549</v>
      </c>
      <c r="D736" t="s">
        <v>1628</v>
      </c>
    </row>
    <row r="737" spans="2:25" x14ac:dyDescent="0.25">
      <c r="B737" t="s">
        <v>1550</v>
      </c>
      <c r="D737" t="s">
        <v>1378</v>
      </c>
      <c r="X737" t="s">
        <v>1378</v>
      </c>
      <c r="Y737" t="s">
        <v>1378</v>
      </c>
    </row>
    <row r="738" spans="2:25" x14ac:dyDescent="0.25">
      <c r="B738" t="s">
        <v>1551</v>
      </c>
      <c r="D738" t="s">
        <v>1378</v>
      </c>
      <c r="X738" t="s">
        <v>1378</v>
      </c>
      <c r="Y738" t="s">
        <v>1378</v>
      </c>
    </row>
    <row r="739" spans="2:25" x14ac:dyDescent="0.25">
      <c r="B739" t="s">
        <v>1552</v>
      </c>
      <c r="D739" t="s">
        <v>1378</v>
      </c>
      <c r="X739" t="s">
        <v>1378</v>
      </c>
      <c r="Y739" t="s">
        <v>1378</v>
      </c>
    </row>
    <row r="740" spans="2:25" x14ac:dyDescent="0.25">
      <c r="B740" t="s">
        <v>1553</v>
      </c>
      <c r="D740" t="s">
        <v>1504</v>
      </c>
    </row>
    <row r="741" spans="2:25" x14ac:dyDescent="0.25">
      <c r="B741" t="s">
        <v>1554</v>
      </c>
      <c r="D741" t="s">
        <v>1378</v>
      </c>
      <c r="X741" t="s">
        <v>1378</v>
      </c>
      <c r="Y741" t="s">
        <v>1378</v>
      </c>
    </row>
    <row r="742" spans="2:25" x14ac:dyDescent="0.25">
      <c r="B742" t="s">
        <v>1555</v>
      </c>
      <c r="D742" t="s">
        <v>1504</v>
      </c>
    </row>
    <row r="743" spans="2:25" x14ac:dyDescent="0.25">
      <c r="B743" t="s">
        <v>1556</v>
      </c>
      <c r="D743" t="s">
        <v>1504</v>
      </c>
    </row>
    <row r="744" spans="2:25" x14ac:dyDescent="0.25">
      <c r="B744" t="s">
        <v>1557</v>
      </c>
      <c r="D744" t="s">
        <v>1558</v>
      </c>
    </row>
    <row r="745" spans="2:25" x14ac:dyDescent="0.25">
      <c r="B745" t="s">
        <v>1559</v>
      </c>
      <c r="D745" t="s">
        <v>1378</v>
      </c>
      <c r="X745" t="s">
        <v>1378</v>
      </c>
      <c r="Y745" t="s">
        <v>1378</v>
      </c>
    </row>
    <row r="746" spans="2:25" x14ac:dyDescent="0.25">
      <c r="B746" t="s">
        <v>1560</v>
      </c>
      <c r="D746" t="s">
        <v>1558</v>
      </c>
    </row>
    <row r="747" spans="2:25" x14ac:dyDescent="0.25">
      <c r="B747" t="s">
        <v>1561</v>
      </c>
      <c r="D747" t="s">
        <v>1562</v>
      </c>
    </row>
    <row r="748" spans="2:25" x14ac:dyDescent="0.25">
      <c r="B748" t="s">
        <v>1563</v>
      </c>
      <c r="D748" t="s">
        <v>1378</v>
      </c>
      <c r="X748" t="s">
        <v>1378</v>
      </c>
      <c r="Y748" t="s">
        <v>1378</v>
      </c>
    </row>
    <row r="749" spans="2:25" x14ac:dyDescent="0.25">
      <c r="B749" t="s">
        <v>1564</v>
      </c>
      <c r="D749" t="s">
        <v>1562</v>
      </c>
    </row>
    <row r="750" spans="2:25" x14ac:dyDescent="0.25">
      <c r="B750" t="s">
        <v>1565</v>
      </c>
      <c r="D750" t="s">
        <v>1626</v>
      </c>
    </row>
    <row r="751" spans="2:25" x14ac:dyDescent="0.25">
      <c r="B751" t="s">
        <v>1567</v>
      </c>
      <c r="D751" t="s">
        <v>1378</v>
      </c>
      <c r="X751" t="s">
        <v>1378</v>
      </c>
      <c r="Y751" t="s">
        <v>1378</v>
      </c>
    </row>
    <row r="752" spans="2:25" x14ac:dyDescent="0.25">
      <c r="B752" t="s">
        <v>1568</v>
      </c>
      <c r="D752" t="s">
        <v>1378</v>
      </c>
      <c r="X752" t="s">
        <v>1378</v>
      </c>
      <c r="Y752" t="s">
        <v>1378</v>
      </c>
    </row>
    <row r="753" spans="2:25" x14ac:dyDescent="0.25">
      <c r="B753" t="s">
        <v>1571</v>
      </c>
      <c r="D753" t="s">
        <v>1627</v>
      </c>
    </row>
    <row r="754" spans="2:25" x14ac:dyDescent="0.25">
      <c r="B754" t="s">
        <v>1572</v>
      </c>
      <c r="D754" t="s">
        <v>1378</v>
      </c>
      <c r="X754" t="s">
        <v>1378</v>
      </c>
      <c r="Y754" t="s">
        <v>1378</v>
      </c>
    </row>
    <row r="755" spans="2:25" x14ac:dyDescent="0.25">
      <c r="B755" t="s">
        <v>1574</v>
      </c>
      <c r="D755" t="s">
        <v>1504</v>
      </c>
    </row>
    <row r="756" spans="2:25" x14ac:dyDescent="0.25">
      <c r="B756" t="s">
        <v>1575</v>
      </c>
      <c r="D756" t="s">
        <v>1504</v>
      </c>
    </row>
    <row r="757" spans="2:25" x14ac:dyDescent="0.25">
      <c r="B757" t="s">
        <v>1576</v>
      </c>
      <c r="D757" t="s">
        <v>1504</v>
      </c>
    </row>
    <row r="758" spans="2:25" x14ac:dyDescent="0.25">
      <c r="B758" t="s">
        <v>1577</v>
      </c>
      <c r="D758" t="s">
        <v>1378</v>
      </c>
      <c r="X758" t="s">
        <v>1378</v>
      </c>
      <c r="Y758" t="s">
        <v>1378</v>
      </c>
    </row>
    <row r="759" spans="2:25" x14ac:dyDescent="0.25">
      <c r="B759" t="s">
        <v>1578</v>
      </c>
      <c r="D759" t="s">
        <v>1504</v>
      </c>
    </row>
    <row r="760" spans="2:25" x14ac:dyDescent="0.25">
      <c r="B760" t="s">
        <v>1579</v>
      </c>
      <c r="D760" t="s">
        <v>1378</v>
      </c>
      <c r="X760" t="s">
        <v>1378</v>
      </c>
      <c r="Y760" t="s">
        <v>1378</v>
      </c>
    </row>
    <row r="761" spans="2:25" x14ac:dyDescent="0.25">
      <c r="B761" t="s">
        <v>1580</v>
      </c>
      <c r="D761" t="s">
        <v>1581</v>
      </c>
    </row>
    <row r="762" spans="2:25" x14ac:dyDescent="0.25">
      <c r="B762" t="s">
        <v>1582</v>
      </c>
      <c r="D762" t="s">
        <v>1581</v>
      </c>
    </row>
    <row r="763" spans="2:25" x14ac:dyDescent="0.25">
      <c r="B763" t="s">
        <v>1583</v>
      </c>
      <c r="D763" t="s">
        <v>1581</v>
      </c>
    </row>
    <row r="764" spans="2:25" x14ac:dyDescent="0.25">
      <c r="B764" t="s">
        <v>1584</v>
      </c>
      <c r="D764" t="s">
        <v>1562</v>
      </c>
    </row>
    <row r="765" spans="2:25" x14ac:dyDescent="0.25">
      <c r="B765" t="s">
        <v>1586</v>
      </c>
      <c r="D765" t="s">
        <v>1626</v>
      </c>
    </row>
    <row r="766" spans="2:25" x14ac:dyDescent="0.25">
      <c r="B766" t="s">
        <v>1587</v>
      </c>
      <c r="D766" t="s">
        <v>1626</v>
      </c>
    </row>
    <row r="767" spans="2:25" x14ac:dyDescent="0.25">
      <c r="B767" t="s">
        <v>1588</v>
      </c>
      <c r="D767" t="s">
        <v>1378</v>
      </c>
      <c r="X767" t="s">
        <v>1378</v>
      </c>
      <c r="Y767" t="s">
        <v>1378</v>
      </c>
    </row>
    <row r="768" spans="2:25" x14ac:dyDescent="0.25">
      <c r="B768" t="s">
        <v>1589</v>
      </c>
      <c r="D768" t="s">
        <v>1625</v>
      </c>
    </row>
    <row r="769" spans="2:25" x14ac:dyDescent="0.25">
      <c r="B769" t="s">
        <v>1592</v>
      </c>
      <c r="D769" t="s">
        <v>1378</v>
      </c>
      <c r="X769" t="s">
        <v>1378</v>
      </c>
      <c r="Y769" t="s">
        <v>1378</v>
      </c>
    </row>
    <row r="770" spans="2:25" x14ac:dyDescent="0.25">
      <c r="B770" t="s">
        <v>1593</v>
      </c>
      <c r="D770" t="s">
        <v>1378</v>
      </c>
      <c r="X770" t="s">
        <v>1378</v>
      </c>
      <c r="Y770" t="s">
        <v>1378</v>
      </c>
    </row>
    <row r="771" spans="2:25" x14ac:dyDescent="0.25">
      <c r="B771" t="s">
        <v>1594</v>
      </c>
      <c r="D771" t="s">
        <v>1581</v>
      </c>
    </row>
    <row r="772" spans="2:25" x14ac:dyDescent="0.25">
      <c r="B772" t="s">
        <v>1595</v>
      </c>
      <c r="D772" t="s">
        <v>1581</v>
      </c>
    </row>
    <row r="773" spans="2:25" x14ac:dyDescent="0.25">
      <c r="B773" t="s">
        <v>1596</v>
      </c>
      <c r="D773" t="s">
        <v>1581</v>
      </c>
    </row>
    <row r="774" spans="2:25" x14ac:dyDescent="0.25">
      <c r="B774" t="s">
        <v>1597</v>
      </c>
      <c r="D774" t="s">
        <v>1378</v>
      </c>
      <c r="X774" t="s">
        <v>1378</v>
      </c>
      <c r="Y774" t="s">
        <v>1378</v>
      </c>
    </row>
    <row r="775" spans="2:25" x14ac:dyDescent="0.25">
      <c r="B775" t="s">
        <v>1598</v>
      </c>
      <c r="D775" t="s">
        <v>1562</v>
      </c>
    </row>
    <row r="776" spans="2:25" x14ac:dyDescent="0.25">
      <c r="B776" t="s">
        <v>1599</v>
      </c>
      <c r="D776" t="s">
        <v>1378</v>
      </c>
      <c r="X776" t="s">
        <v>1378</v>
      </c>
      <c r="Y776" t="s">
        <v>1378</v>
      </c>
    </row>
    <row r="777" spans="2:25" x14ac:dyDescent="0.25">
      <c r="B777" t="s">
        <v>1600</v>
      </c>
      <c r="D777" t="s">
        <v>1601</v>
      </c>
    </row>
    <row r="778" spans="2:25" x14ac:dyDescent="0.25">
      <c r="B778" t="s">
        <v>1602</v>
      </c>
      <c r="D778" t="s">
        <v>1626</v>
      </c>
    </row>
    <row r="779" spans="2:25" x14ac:dyDescent="0.25">
      <c r="B779" t="s">
        <v>1603</v>
      </c>
      <c r="D779" t="s">
        <v>1378</v>
      </c>
      <c r="X779" t="s">
        <v>1378</v>
      </c>
      <c r="Y779" t="s">
        <v>1378</v>
      </c>
    </row>
    <row r="780" spans="2:25" x14ac:dyDescent="0.25">
      <c r="B780" t="s">
        <v>1606</v>
      </c>
      <c r="D780" t="s">
        <v>1627</v>
      </c>
    </row>
    <row r="781" spans="2:25" x14ac:dyDescent="0.25">
      <c r="B781" t="s">
        <v>1607</v>
      </c>
      <c r="D781" t="s">
        <v>1378</v>
      </c>
      <c r="X781" t="s">
        <v>1378</v>
      </c>
      <c r="Y781" t="s">
        <v>1378</v>
      </c>
    </row>
    <row r="782" spans="2:25" x14ac:dyDescent="0.25">
      <c r="B782" t="s">
        <v>1609</v>
      </c>
      <c r="D782" t="s">
        <v>1378</v>
      </c>
      <c r="X782" t="s">
        <v>1378</v>
      </c>
      <c r="Y782" t="s">
        <v>1378</v>
      </c>
    </row>
    <row r="783" spans="2:25" x14ac:dyDescent="0.25">
      <c r="B783" t="s">
        <v>1610</v>
      </c>
      <c r="D783" t="s">
        <v>1386</v>
      </c>
    </row>
    <row r="784" spans="2:25" x14ac:dyDescent="0.25">
      <c r="B784" t="s">
        <v>1611</v>
      </c>
      <c r="D784" t="s">
        <v>1378</v>
      </c>
      <c r="X784" t="s">
        <v>1378</v>
      </c>
      <c r="Y784" t="s">
        <v>1378</v>
      </c>
    </row>
    <row r="785" spans="2:25" x14ac:dyDescent="0.25">
      <c r="B785" t="s">
        <v>1612</v>
      </c>
      <c r="D785" t="s">
        <v>1386</v>
      </c>
    </row>
    <row r="786" spans="2:25" x14ac:dyDescent="0.25">
      <c r="B786" t="s">
        <v>1613</v>
      </c>
      <c r="D786" t="s">
        <v>1614</v>
      </c>
    </row>
    <row r="787" spans="2:25" x14ac:dyDescent="0.25">
      <c r="B787" t="s">
        <v>1615</v>
      </c>
      <c r="D787" t="s">
        <v>1393</v>
      </c>
    </row>
    <row r="788" spans="2:25" x14ac:dyDescent="0.25">
      <c r="B788" t="s">
        <v>1617</v>
      </c>
      <c r="D788" t="s">
        <v>1618</v>
      </c>
    </row>
    <row r="789" spans="2:25" x14ac:dyDescent="0.25">
      <c r="B789" t="s">
        <v>1619</v>
      </c>
      <c r="D789" t="s">
        <v>1626</v>
      </c>
    </row>
    <row r="790" spans="2:25" x14ac:dyDescent="0.25">
      <c r="B790" t="s">
        <v>1620</v>
      </c>
      <c r="D790" t="s">
        <v>1378</v>
      </c>
      <c r="X790" t="s">
        <v>1378</v>
      </c>
      <c r="Y790" t="s">
        <v>1378</v>
      </c>
    </row>
    <row r="791" spans="2:25" x14ac:dyDescent="0.25">
      <c r="B791" t="s">
        <v>1621</v>
      </c>
      <c r="D791" t="s">
        <v>1625</v>
      </c>
    </row>
    <row r="792" spans="2:25" x14ac:dyDescent="0.25">
      <c r="B792" t="s">
        <v>1624</v>
      </c>
      <c r="D792" t="s">
        <v>1378</v>
      </c>
      <c r="X792" t="s">
        <v>1378</v>
      </c>
      <c r="Y792" t="s">
        <v>1378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DBE62-BE59-4C76-9640-6F6E475E0E59}">
  <sheetPr codeName="Sheet3"/>
  <dimension ref="A1:I530"/>
  <sheetViews>
    <sheetView tabSelected="1" topLeftCell="A393" zoomScale="75" zoomScaleNormal="75" workbookViewId="0">
      <selection activeCell="D410" sqref="D410"/>
    </sheetView>
  </sheetViews>
  <sheetFormatPr defaultRowHeight="15" x14ac:dyDescent="0.25"/>
  <cols>
    <col min="3" max="3" width="22" bestFit="1" customWidth="1"/>
    <col min="4" max="4" width="39.140625" bestFit="1" customWidth="1"/>
    <col min="5" max="5" width="14.5703125" bestFit="1" customWidth="1"/>
    <col min="6" max="6" width="33.140625" bestFit="1" customWidth="1"/>
    <col min="7" max="7" width="15.28515625" bestFit="1" customWidth="1"/>
    <col min="8" max="8" width="18.42578125" bestFit="1" customWidth="1"/>
  </cols>
  <sheetData>
    <row r="1" spans="1:9" x14ac:dyDescent="0.25">
      <c r="A1" t="s">
        <v>7</v>
      </c>
      <c r="B1" t="s">
        <v>8</v>
      </c>
      <c r="C1" t="s">
        <v>9</v>
      </c>
      <c r="D1" t="s">
        <v>10</v>
      </c>
      <c r="E1" t="s">
        <v>1956</v>
      </c>
      <c r="F1" t="s">
        <v>2048</v>
      </c>
      <c r="G1" t="s">
        <v>2051</v>
      </c>
      <c r="H1" t="s">
        <v>2049</v>
      </c>
      <c r="I1" t="s">
        <v>2052</v>
      </c>
    </row>
    <row r="2" spans="1:9" s="7" customFormat="1" x14ac:dyDescent="0.25">
      <c r="A2" s="7">
        <v>504</v>
      </c>
      <c r="B2" s="7" t="s">
        <v>1092</v>
      </c>
      <c r="C2" s="7" t="s">
        <v>837</v>
      </c>
      <c r="D2" s="7" t="s">
        <v>1093</v>
      </c>
      <c r="E2" s="7" t="s">
        <v>1957</v>
      </c>
      <c r="F2" s="7">
        <v>6</v>
      </c>
      <c r="G2" s="8">
        <f t="shared" ref="G2:G65" si="0">F2/6.5</f>
        <v>0.92307692307692313</v>
      </c>
      <c r="I2" s="8">
        <f t="shared" ref="I2:I65" si="1">H2/6.5</f>
        <v>0</v>
      </c>
    </row>
    <row r="3" spans="1:9" s="7" customFormat="1" x14ac:dyDescent="0.25">
      <c r="A3" s="7">
        <v>504</v>
      </c>
      <c r="B3" s="7" t="s">
        <v>1094</v>
      </c>
      <c r="C3" s="7" t="s">
        <v>837</v>
      </c>
      <c r="D3" s="7" t="s">
        <v>1095</v>
      </c>
      <c r="E3" s="7" t="s">
        <v>1957</v>
      </c>
      <c r="F3" s="7">
        <v>6</v>
      </c>
      <c r="G3" s="8">
        <f t="shared" si="0"/>
        <v>0.92307692307692313</v>
      </c>
      <c r="I3" s="8">
        <f t="shared" si="1"/>
        <v>0</v>
      </c>
    </row>
    <row r="4" spans="1:9" s="7" customFormat="1" x14ac:dyDescent="0.25">
      <c r="A4" s="7">
        <v>504</v>
      </c>
      <c r="B4" s="7" t="s">
        <v>1096</v>
      </c>
      <c r="C4" s="7" t="s">
        <v>837</v>
      </c>
      <c r="D4" s="7" t="s">
        <v>1097</v>
      </c>
      <c r="E4" s="7" t="s">
        <v>1957</v>
      </c>
      <c r="F4" s="7">
        <v>6</v>
      </c>
      <c r="G4" s="8">
        <f t="shared" si="0"/>
        <v>0.92307692307692313</v>
      </c>
      <c r="I4" s="8">
        <f t="shared" si="1"/>
        <v>0</v>
      </c>
    </row>
    <row r="5" spans="1:9" s="7" customFormat="1" x14ac:dyDescent="0.25">
      <c r="A5" s="7">
        <v>504</v>
      </c>
      <c r="B5" s="7" t="s">
        <v>1098</v>
      </c>
      <c r="C5" s="7" t="s">
        <v>837</v>
      </c>
      <c r="D5" s="7" t="s">
        <v>1099</v>
      </c>
      <c r="E5" s="7" t="s">
        <v>1957</v>
      </c>
      <c r="F5" s="7">
        <v>6</v>
      </c>
      <c r="G5" s="8">
        <f t="shared" si="0"/>
        <v>0.92307692307692313</v>
      </c>
      <c r="I5" s="8">
        <f t="shared" si="1"/>
        <v>0</v>
      </c>
    </row>
    <row r="6" spans="1:9" s="7" customFormat="1" x14ac:dyDescent="0.25">
      <c r="A6" s="7">
        <v>504</v>
      </c>
      <c r="B6" s="7" t="s">
        <v>1100</v>
      </c>
      <c r="C6" s="7" t="s">
        <v>837</v>
      </c>
      <c r="D6" s="7" t="s">
        <v>1101</v>
      </c>
      <c r="E6" s="7" t="s">
        <v>1957</v>
      </c>
      <c r="F6" s="7">
        <v>6</v>
      </c>
      <c r="G6" s="8">
        <f t="shared" si="0"/>
        <v>0.92307692307692313</v>
      </c>
      <c r="I6" s="8">
        <f t="shared" si="1"/>
        <v>0</v>
      </c>
    </row>
    <row r="7" spans="1:9" s="7" customFormat="1" x14ac:dyDescent="0.25">
      <c r="A7" s="7">
        <v>504</v>
      </c>
      <c r="B7" s="7" t="s">
        <v>1102</v>
      </c>
      <c r="C7" s="7" t="s">
        <v>837</v>
      </c>
      <c r="D7" s="7" t="s">
        <v>1103</v>
      </c>
      <c r="E7" s="7" t="s">
        <v>1957</v>
      </c>
      <c r="F7" s="7">
        <v>6</v>
      </c>
      <c r="G7" s="8">
        <f t="shared" si="0"/>
        <v>0.92307692307692313</v>
      </c>
      <c r="I7" s="8">
        <f t="shared" si="1"/>
        <v>0</v>
      </c>
    </row>
    <row r="8" spans="1:9" s="7" customFormat="1" x14ac:dyDescent="0.25">
      <c r="A8" s="7">
        <v>504</v>
      </c>
      <c r="B8" s="7" t="s">
        <v>1104</v>
      </c>
      <c r="C8" s="7" t="s">
        <v>837</v>
      </c>
      <c r="D8" s="7" t="s">
        <v>1105</v>
      </c>
      <c r="E8" s="7" t="s">
        <v>1957</v>
      </c>
      <c r="F8" s="7">
        <v>6</v>
      </c>
      <c r="G8" s="8">
        <f t="shared" si="0"/>
        <v>0.92307692307692313</v>
      </c>
      <c r="I8" s="8">
        <f t="shared" si="1"/>
        <v>0</v>
      </c>
    </row>
    <row r="9" spans="1:9" s="7" customFormat="1" x14ac:dyDescent="0.25">
      <c r="A9" s="7">
        <v>504</v>
      </c>
      <c r="B9" s="7" t="s">
        <v>1106</v>
      </c>
      <c r="C9" s="7" t="s">
        <v>837</v>
      </c>
      <c r="D9" s="7" t="s">
        <v>1107</v>
      </c>
      <c r="E9" s="7" t="s">
        <v>1957</v>
      </c>
      <c r="F9" s="7">
        <v>6</v>
      </c>
      <c r="G9" s="8">
        <f t="shared" si="0"/>
        <v>0.92307692307692313</v>
      </c>
      <c r="I9" s="8">
        <f t="shared" si="1"/>
        <v>0</v>
      </c>
    </row>
    <row r="10" spans="1:9" s="7" customFormat="1" x14ac:dyDescent="0.25">
      <c r="A10" s="7">
        <v>504</v>
      </c>
      <c r="B10" s="7" t="s">
        <v>1108</v>
      </c>
      <c r="C10" s="7" t="s">
        <v>837</v>
      </c>
      <c r="D10" s="7" t="s">
        <v>1109</v>
      </c>
      <c r="E10" s="7" t="s">
        <v>1957</v>
      </c>
      <c r="F10" s="7">
        <v>6</v>
      </c>
      <c r="G10" s="8">
        <f t="shared" si="0"/>
        <v>0.92307692307692313</v>
      </c>
      <c r="I10" s="8">
        <f t="shared" si="1"/>
        <v>0</v>
      </c>
    </row>
    <row r="11" spans="1:9" s="7" customFormat="1" x14ac:dyDescent="0.25">
      <c r="A11" s="7">
        <v>504</v>
      </c>
      <c r="B11" s="7" t="s">
        <v>1110</v>
      </c>
      <c r="C11" s="7" t="s">
        <v>837</v>
      </c>
      <c r="D11" s="7" t="s">
        <v>1111</v>
      </c>
      <c r="E11" s="7" t="s">
        <v>1957</v>
      </c>
      <c r="F11" s="7">
        <v>6</v>
      </c>
      <c r="G11" s="8">
        <f t="shared" si="0"/>
        <v>0.92307692307692313</v>
      </c>
      <c r="I11" s="8">
        <f t="shared" si="1"/>
        <v>0</v>
      </c>
    </row>
    <row r="12" spans="1:9" s="7" customFormat="1" x14ac:dyDescent="0.25">
      <c r="A12" s="7">
        <v>504</v>
      </c>
      <c r="B12" s="7" t="s">
        <v>1112</v>
      </c>
      <c r="C12" s="7" t="s">
        <v>837</v>
      </c>
      <c r="D12" s="7" t="s">
        <v>1113</v>
      </c>
      <c r="E12" s="7" t="s">
        <v>1957</v>
      </c>
      <c r="F12" s="7">
        <v>6</v>
      </c>
      <c r="G12" s="8">
        <f t="shared" si="0"/>
        <v>0.92307692307692313</v>
      </c>
      <c r="I12" s="8">
        <f t="shared" si="1"/>
        <v>0</v>
      </c>
    </row>
    <row r="13" spans="1:9" s="7" customFormat="1" x14ac:dyDescent="0.25">
      <c r="A13" s="7">
        <v>504</v>
      </c>
      <c r="B13" s="7" t="s">
        <v>1114</v>
      </c>
      <c r="C13" s="7" t="s">
        <v>837</v>
      </c>
      <c r="D13" s="7" t="s">
        <v>1115</v>
      </c>
      <c r="E13" s="7" t="s">
        <v>1957</v>
      </c>
      <c r="F13" s="7">
        <v>6</v>
      </c>
      <c r="G13" s="8">
        <f t="shared" si="0"/>
        <v>0.92307692307692313</v>
      </c>
      <c r="I13" s="8">
        <f t="shared" si="1"/>
        <v>0</v>
      </c>
    </row>
    <row r="14" spans="1:9" s="7" customFormat="1" x14ac:dyDescent="0.25">
      <c r="A14" s="7">
        <v>504</v>
      </c>
      <c r="B14" s="7" t="s">
        <v>1116</v>
      </c>
      <c r="C14" s="7" t="s">
        <v>837</v>
      </c>
      <c r="D14" s="7" t="s">
        <v>1117</v>
      </c>
      <c r="E14" s="7" t="s">
        <v>1957</v>
      </c>
      <c r="F14" s="7">
        <v>6</v>
      </c>
      <c r="G14" s="8">
        <f t="shared" si="0"/>
        <v>0.92307692307692313</v>
      </c>
      <c r="I14" s="8">
        <f t="shared" si="1"/>
        <v>0</v>
      </c>
    </row>
    <row r="15" spans="1:9" s="7" customFormat="1" x14ac:dyDescent="0.25">
      <c r="A15" s="7">
        <v>504</v>
      </c>
      <c r="B15" s="7" t="s">
        <v>1118</v>
      </c>
      <c r="C15" s="7" t="s">
        <v>837</v>
      </c>
      <c r="D15" s="7" t="s">
        <v>1119</v>
      </c>
      <c r="E15" s="7" t="s">
        <v>1957</v>
      </c>
      <c r="F15" s="7">
        <v>6</v>
      </c>
      <c r="G15" s="8">
        <f t="shared" si="0"/>
        <v>0.92307692307692313</v>
      </c>
      <c r="I15" s="8">
        <f t="shared" si="1"/>
        <v>0</v>
      </c>
    </row>
    <row r="16" spans="1:9" s="7" customFormat="1" x14ac:dyDescent="0.25">
      <c r="A16" s="7">
        <v>504</v>
      </c>
      <c r="B16" s="7" t="s">
        <v>1120</v>
      </c>
      <c r="C16" s="7" t="s">
        <v>837</v>
      </c>
      <c r="D16" s="7" t="s">
        <v>1121</v>
      </c>
      <c r="E16" s="7" t="s">
        <v>1957</v>
      </c>
      <c r="F16" s="7">
        <v>6</v>
      </c>
      <c r="G16" s="8">
        <f t="shared" si="0"/>
        <v>0.92307692307692313</v>
      </c>
      <c r="I16" s="8">
        <f t="shared" si="1"/>
        <v>0</v>
      </c>
    </row>
    <row r="17" spans="1:9" s="7" customFormat="1" x14ac:dyDescent="0.25">
      <c r="A17" s="7">
        <v>504</v>
      </c>
      <c r="B17" s="7" t="s">
        <v>1122</v>
      </c>
      <c r="C17" s="7" t="s">
        <v>837</v>
      </c>
      <c r="D17" s="7" t="s">
        <v>1123</v>
      </c>
      <c r="E17" s="7" t="s">
        <v>1957</v>
      </c>
      <c r="F17" s="7">
        <v>6</v>
      </c>
      <c r="G17" s="8">
        <f t="shared" si="0"/>
        <v>0.92307692307692313</v>
      </c>
      <c r="I17" s="8">
        <f t="shared" si="1"/>
        <v>0</v>
      </c>
    </row>
    <row r="18" spans="1:9" s="7" customFormat="1" x14ac:dyDescent="0.25">
      <c r="A18" s="7">
        <v>504</v>
      </c>
      <c r="B18" s="7" t="s">
        <v>1124</v>
      </c>
      <c r="C18" s="7" t="s">
        <v>837</v>
      </c>
      <c r="D18" s="7" t="s">
        <v>1125</v>
      </c>
      <c r="E18" s="7" t="s">
        <v>1957</v>
      </c>
      <c r="F18" s="7">
        <v>6</v>
      </c>
      <c r="G18" s="8">
        <f t="shared" si="0"/>
        <v>0.92307692307692313</v>
      </c>
      <c r="I18" s="8">
        <f t="shared" si="1"/>
        <v>0</v>
      </c>
    </row>
    <row r="19" spans="1:9" s="7" customFormat="1" x14ac:dyDescent="0.25">
      <c r="A19" s="7">
        <v>504</v>
      </c>
      <c r="B19" s="7" t="s">
        <v>1126</v>
      </c>
      <c r="C19" s="7" t="s">
        <v>837</v>
      </c>
      <c r="D19" s="7" t="s">
        <v>1127</v>
      </c>
      <c r="E19" s="7" t="s">
        <v>1957</v>
      </c>
      <c r="F19" s="7">
        <v>6</v>
      </c>
      <c r="G19" s="8">
        <f t="shared" si="0"/>
        <v>0.92307692307692313</v>
      </c>
      <c r="I19" s="8">
        <f t="shared" si="1"/>
        <v>0</v>
      </c>
    </row>
    <row r="20" spans="1:9" s="7" customFormat="1" x14ac:dyDescent="0.25">
      <c r="A20" s="7">
        <v>504</v>
      </c>
      <c r="B20" s="7" t="s">
        <v>1128</v>
      </c>
      <c r="C20" s="7" t="s">
        <v>837</v>
      </c>
      <c r="D20" s="7" t="s">
        <v>1129</v>
      </c>
      <c r="E20" s="7" t="s">
        <v>1957</v>
      </c>
      <c r="F20" s="7">
        <v>6</v>
      </c>
      <c r="G20" s="8">
        <f t="shared" si="0"/>
        <v>0.92307692307692313</v>
      </c>
      <c r="I20" s="8">
        <f t="shared" si="1"/>
        <v>0</v>
      </c>
    </row>
    <row r="21" spans="1:9" s="7" customFormat="1" x14ac:dyDescent="0.25">
      <c r="A21" s="7">
        <v>504</v>
      </c>
      <c r="B21" s="7" t="s">
        <v>1132</v>
      </c>
      <c r="C21" s="7" t="s">
        <v>837</v>
      </c>
      <c r="D21" s="7" t="s">
        <v>1133</v>
      </c>
      <c r="E21" s="7" t="s">
        <v>1957</v>
      </c>
      <c r="F21" s="7">
        <v>6</v>
      </c>
      <c r="G21" s="8">
        <f t="shared" si="0"/>
        <v>0.92307692307692313</v>
      </c>
      <c r="I21" s="8">
        <f t="shared" si="1"/>
        <v>0</v>
      </c>
    </row>
    <row r="22" spans="1:9" s="7" customFormat="1" x14ac:dyDescent="0.25">
      <c r="A22" s="7">
        <v>504</v>
      </c>
      <c r="B22" s="7" t="s">
        <v>1134</v>
      </c>
      <c r="C22" s="7" t="s">
        <v>837</v>
      </c>
      <c r="D22" s="7" t="s">
        <v>1135</v>
      </c>
      <c r="E22" s="7" t="s">
        <v>1957</v>
      </c>
      <c r="F22" s="7">
        <v>6</v>
      </c>
      <c r="G22" s="8">
        <f t="shared" si="0"/>
        <v>0.92307692307692313</v>
      </c>
      <c r="I22" s="8">
        <f t="shared" si="1"/>
        <v>0</v>
      </c>
    </row>
    <row r="23" spans="1:9" s="7" customFormat="1" x14ac:dyDescent="0.25">
      <c r="A23" s="7">
        <v>504</v>
      </c>
      <c r="B23" s="7" t="s">
        <v>1136</v>
      </c>
      <c r="C23" s="7" t="s">
        <v>837</v>
      </c>
      <c r="D23" s="7" t="s">
        <v>1137</v>
      </c>
      <c r="E23" s="7" t="s">
        <v>1957</v>
      </c>
      <c r="F23" s="7">
        <v>6</v>
      </c>
      <c r="G23" s="8">
        <f t="shared" si="0"/>
        <v>0.92307692307692313</v>
      </c>
      <c r="I23" s="8">
        <f t="shared" si="1"/>
        <v>0</v>
      </c>
    </row>
    <row r="24" spans="1:9" s="7" customFormat="1" x14ac:dyDescent="0.25">
      <c r="A24" s="7">
        <v>504</v>
      </c>
      <c r="B24" s="7" t="s">
        <v>1138</v>
      </c>
      <c r="C24" s="7" t="s">
        <v>837</v>
      </c>
      <c r="D24" s="7" t="s">
        <v>1139</v>
      </c>
      <c r="E24" s="7" t="s">
        <v>1957</v>
      </c>
      <c r="F24" s="7">
        <v>6</v>
      </c>
      <c r="G24" s="8">
        <f t="shared" si="0"/>
        <v>0.92307692307692313</v>
      </c>
      <c r="I24" s="8">
        <f t="shared" si="1"/>
        <v>0</v>
      </c>
    </row>
    <row r="25" spans="1:9" s="7" customFormat="1" x14ac:dyDescent="0.25">
      <c r="A25" s="7">
        <v>504</v>
      </c>
      <c r="B25" s="7" t="s">
        <v>1142</v>
      </c>
      <c r="C25" s="7" t="s">
        <v>837</v>
      </c>
      <c r="D25" s="7" t="s">
        <v>1143</v>
      </c>
      <c r="E25" s="7" t="s">
        <v>1957</v>
      </c>
      <c r="F25" s="7">
        <v>1</v>
      </c>
      <c r="G25" s="8">
        <f t="shared" si="0"/>
        <v>0.15384615384615385</v>
      </c>
      <c r="H25" s="7">
        <v>1</v>
      </c>
      <c r="I25" s="8">
        <f t="shared" si="1"/>
        <v>0.15384615384615385</v>
      </c>
    </row>
    <row r="26" spans="1:9" s="7" customFormat="1" x14ac:dyDescent="0.25">
      <c r="A26" s="7">
        <v>504</v>
      </c>
      <c r="B26" s="7" t="s">
        <v>1144</v>
      </c>
      <c r="C26" s="7" t="s">
        <v>837</v>
      </c>
      <c r="D26" s="7" t="s">
        <v>1145</v>
      </c>
      <c r="E26" s="7" t="s">
        <v>1957</v>
      </c>
      <c r="F26" s="7">
        <v>6</v>
      </c>
      <c r="G26" s="8">
        <f t="shared" si="0"/>
        <v>0.92307692307692313</v>
      </c>
      <c r="I26" s="8">
        <f t="shared" si="1"/>
        <v>0</v>
      </c>
    </row>
    <row r="27" spans="1:9" s="7" customFormat="1" x14ac:dyDescent="0.25">
      <c r="A27" s="7">
        <v>504</v>
      </c>
      <c r="B27" s="7" t="s">
        <v>1146</v>
      </c>
      <c r="C27" s="7" t="s">
        <v>837</v>
      </c>
      <c r="D27" s="7" t="s">
        <v>1147</v>
      </c>
      <c r="E27" s="7" t="s">
        <v>1957</v>
      </c>
      <c r="F27" s="7">
        <v>6</v>
      </c>
      <c r="G27" s="8">
        <f t="shared" si="0"/>
        <v>0.92307692307692313</v>
      </c>
      <c r="I27" s="8">
        <f t="shared" si="1"/>
        <v>0</v>
      </c>
    </row>
    <row r="28" spans="1:9" s="7" customFormat="1" x14ac:dyDescent="0.25">
      <c r="A28" s="7">
        <v>504</v>
      </c>
      <c r="B28" s="7" t="s">
        <v>1148</v>
      </c>
      <c r="C28" s="7" t="s">
        <v>837</v>
      </c>
      <c r="D28" s="7" t="s">
        <v>1149</v>
      </c>
      <c r="E28" s="7" t="s">
        <v>1957</v>
      </c>
      <c r="F28" s="7">
        <v>1</v>
      </c>
      <c r="G28" s="8">
        <f t="shared" si="0"/>
        <v>0.15384615384615385</v>
      </c>
      <c r="H28" s="7">
        <v>1</v>
      </c>
      <c r="I28" s="8">
        <f t="shared" si="1"/>
        <v>0.15384615384615385</v>
      </c>
    </row>
    <row r="29" spans="1:9" s="7" customFormat="1" x14ac:dyDescent="0.25">
      <c r="A29" s="7">
        <v>504</v>
      </c>
      <c r="B29" s="7" t="s">
        <v>1150</v>
      </c>
      <c r="C29" s="7" t="s">
        <v>837</v>
      </c>
      <c r="D29" s="7" t="s">
        <v>1151</v>
      </c>
      <c r="E29" s="7" t="s">
        <v>1957</v>
      </c>
      <c r="F29" s="7">
        <v>1</v>
      </c>
      <c r="G29" s="8">
        <f t="shared" si="0"/>
        <v>0.15384615384615385</v>
      </c>
      <c r="H29" s="7">
        <v>1</v>
      </c>
      <c r="I29" s="8">
        <f t="shared" si="1"/>
        <v>0.15384615384615385</v>
      </c>
    </row>
    <row r="30" spans="1:9" s="7" customFormat="1" x14ac:dyDescent="0.25">
      <c r="A30" s="7">
        <v>504</v>
      </c>
      <c r="B30" s="7" t="s">
        <v>1152</v>
      </c>
      <c r="C30" s="7" t="s">
        <v>837</v>
      </c>
      <c r="D30" s="7" t="s">
        <v>1153</v>
      </c>
      <c r="E30" s="7" t="s">
        <v>1957</v>
      </c>
      <c r="F30" s="7">
        <v>6</v>
      </c>
      <c r="G30" s="8">
        <f t="shared" si="0"/>
        <v>0.92307692307692313</v>
      </c>
      <c r="I30" s="8">
        <f t="shared" si="1"/>
        <v>0</v>
      </c>
    </row>
    <row r="31" spans="1:9" s="7" customFormat="1" x14ac:dyDescent="0.25">
      <c r="A31" s="7">
        <v>504</v>
      </c>
      <c r="B31" s="7" t="s">
        <v>1154</v>
      </c>
      <c r="C31" s="7" t="s">
        <v>837</v>
      </c>
      <c r="D31" s="7" t="s">
        <v>1155</v>
      </c>
      <c r="E31" s="7" t="s">
        <v>1957</v>
      </c>
      <c r="F31" s="7">
        <v>6</v>
      </c>
      <c r="G31" s="8">
        <f t="shared" si="0"/>
        <v>0.92307692307692313</v>
      </c>
      <c r="I31" s="8">
        <f t="shared" si="1"/>
        <v>0</v>
      </c>
    </row>
    <row r="32" spans="1:9" s="7" customFormat="1" x14ac:dyDescent="0.25">
      <c r="A32" s="7">
        <v>504</v>
      </c>
      <c r="B32" s="7" t="s">
        <v>1354</v>
      </c>
      <c r="C32" s="7" t="s">
        <v>837</v>
      </c>
      <c r="D32" s="7" t="s">
        <v>1355</v>
      </c>
      <c r="E32" s="7" t="s">
        <v>1957</v>
      </c>
      <c r="F32" s="7">
        <v>6</v>
      </c>
      <c r="G32" s="8">
        <f t="shared" si="0"/>
        <v>0.92307692307692313</v>
      </c>
      <c r="I32" s="8">
        <f t="shared" si="1"/>
        <v>0</v>
      </c>
    </row>
    <row r="33" spans="1:9" s="7" customFormat="1" x14ac:dyDescent="0.25">
      <c r="A33" s="7">
        <v>504</v>
      </c>
      <c r="B33" s="7" t="s">
        <v>1356</v>
      </c>
      <c r="C33" s="7" t="s">
        <v>837</v>
      </c>
      <c r="D33" s="7" t="s">
        <v>1357</v>
      </c>
      <c r="E33" s="7" t="s">
        <v>1957</v>
      </c>
      <c r="F33" s="7">
        <v>6</v>
      </c>
      <c r="G33" s="8">
        <f t="shared" si="0"/>
        <v>0.92307692307692313</v>
      </c>
      <c r="I33" s="8">
        <f t="shared" si="1"/>
        <v>0</v>
      </c>
    </row>
    <row r="34" spans="1:9" s="7" customFormat="1" x14ac:dyDescent="0.25">
      <c r="A34" s="7">
        <v>504</v>
      </c>
      <c r="B34" s="7" t="s">
        <v>1358</v>
      </c>
      <c r="C34" s="7" t="s">
        <v>837</v>
      </c>
      <c r="D34" s="7" t="s">
        <v>1359</v>
      </c>
      <c r="E34" s="7" t="s">
        <v>1957</v>
      </c>
      <c r="F34" s="7">
        <v>6</v>
      </c>
      <c r="G34" s="8">
        <f t="shared" si="0"/>
        <v>0.92307692307692313</v>
      </c>
      <c r="I34" s="8">
        <f t="shared" si="1"/>
        <v>0</v>
      </c>
    </row>
    <row r="35" spans="1:9" s="7" customFormat="1" x14ac:dyDescent="0.25">
      <c r="A35" s="7">
        <v>504</v>
      </c>
      <c r="B35" s="7" t="s">
        <v>1140</v>
      </c>
      <c r="C35" s="7" t="s">
        <v>837</v>
      </c>
      <c r="D35" s="7" t="s">
        <v>1141</v>
      </c>
      <c r="E35" s="7" t="s">
        <v>1975</v>
      </c>
      <c r="F35" s="7">
        <v>0</v>
      </c>
      <c r="G35" s="8">
        <f t="shared" si="0"/>
        <v>0</v>
      </c>
      <c r="H35" s="7">
        <v>1</v>
      </c>
      <c r="I35" s="8">
        <f t="shared" si="1"/>
        <v>0.15384615384615385</v>
      </c>
    </row>
    <row r="36" spans="1:9" s="7" customFormat="1" x14ac:dyDescent="0.25">
      <c r="A36" s="7">
        <v>504</v>
      </c>
      <c r="B36" s="7" t="s">
        <v>1156</v>
      </c>
      <c r="C36" s="7" t="s">
        <v>837</v>
      </c>
      <c r="D36" s="7" t="s">
        <v>1157</v>
      </c>
      <c r="E36" s="7" t="s">
        <v>1955</v>
      </c>
      <c r="F36" s="7">
        <v>8</v>
      </c>
      <c r="G36" s="8">
        <f t="shared" si="0"/>
        <v>1.2307692307692308</v>
      </c>
      <c r="I36" s="8">
        <f t="shared" si="1"/>
        <v>0</v>
      </c>
    </row>
    <row r="37" spans="1:9" s="7" customFormat="1" x14ac:dyDescent="0.25">
      <c r="A37" s="7">
        <v>504</v>
      </c>
      <c r="B37" s="7" t="s">
        <v>1174</v>
      </c>
      <c r="C37" s="7" t="s">
        <v>837</v>
      </c>
      <c r="D37" s="7" t="s">
        <v>1175</v>
      </c>
      <c r="E37" s="7" t="s">
        <v>1955</v>
      </c>
      <c r="F37" s="7">
        <v>8</v>
      </c>
      <c r="G37" s="8">
        <f t="shared" si="0"/>
        <v>1.2307692307692308</v>
      </c>
      <c r="I37" s="8">
        <f t="shared" si="1"/>
        <v>0</v>
      </c>
    </row>
    <row r="38" spans="1:9" s="7" customFormat="1" x14ac:dyDescent="0.25">
      <c r="A38" s="7">
        <v>504</v>
      </c>
      <c r="B38" s="7" t="s">
        <v>1196</v>
      </c>
      <c r="C38" s="7" t="s">
        <v>837</v>
      </c>
      <c r="D38" s="7" t="s">
        <v>1197</v>
      </c>
      <c r="E38" s="7" t="s">
        <v>1955</v>
      </c>
      <c r="F38" s="7">
        <v>8</v>
      </c>
      <c r="G38" s="8">
        <f t="shared" si="0"/>
        <v>1.2307692307692308</v>
      </c>
      <c r="I38" s="8">
        <f t="shared" si="1"/>
        <v>0</v>
      </c>
    </row>
    <row r="39" spans="1:9" s="7" customFormat="1" x14ac:dyDescent="0.25">
      <c r="A39" s="7">
        <v>504</v>
      </c>
      <c r="B39" s="7" t="s">
        <v>1218</v>
      </c>
      <c r="C39" s="7" t="s">
        <v>837</v>
      </c>
      <c r="D39" s="7" t="s">
        <v>1219</v>
      </c>
      <c r="E39" s="7" t="s">
        <v>1955</v>
      </c>
      <c r="F39" s="7">
        <v>8</v>
      </c>
      <c r="G39" s="8">
        <f t="shared" si="0"/>
        <v>1.2307692307692308</v>
      </c>
      <c r="I39" s="8">
        <f t="shared" si="1"/>
        <v>0</v>
      </c>
    </row>
    <row r="40" spans="1:9" s="7" customFormat="1" x14ac:dyDescent="0.25">
      <c r="A40" s="7">
        <v>504</v>
      </c>
      <c r="B40" s="7" t="s">
        <v>1240</v>
      </c>
      <c r="C40" s="7" t="s">
        <v>837</v>
      </c>
      <c r="D40" s="7" t="s">
        <v>1241</v>
      </c>
      <c r="E40" s="7" t="s">
        <v>1955</v>
      </c>
      <c r="F40" s="7">
        <v>8</v>
      </c>
      <c r="G40" s="8">
        <f t="shared" si="0"/>
        <v>1.2307692307692308</v>
      </c>
      <c r="I40" s="8">
        <f t="shared" si="1"/>
        <v>0</v>
      </c>
    </row>
    <row r="41" spans="1:9" s="7" customFormat="1" x14ac:dyDescent="0.25">
      <c r="A41" s="7">
        <v>504</v>
      </c>
      <c r="B41" s="7" t="s">
        <v>1262</v>
      </c>
      <c r="C41" s="7" t="s">
        <v>837</v>
      </c>
      <c r="D41" s="7" t="s">
        <v>1263</v>
      </c>
      <c r="E41" s="7" t="s">
        <v>1955</v>
      </c>
      <c r="F41" s="7">
        <v>8</v>
      </c>
      <c r="G41" s="8">
        <f t="shared" si="0"/>
        <v>1.2307692307692308</v>
      </c>
      <c r="I41" s="8">
        <f t="shared" si="1"/>
        <v>0</v>
      </c>
    </row>
    <row r="42" spans="1:9" s="7" customFormat="1" x14ac:dyDescent="0.25">
      <c r="A42" s="7">
        <v>504</v>
      </c>
      <c r="B42" s="7" t="s">
        <v>1284</v>
      </c>
      <c r="C42" s="7" t="s">
        <v>837</v>
      </c>
      <c r="D42" s="7" t="s">
        <v>1285</v>
      </c>
      <c r="E42" s="7" t="s">
        <v>1955</v>
      </c>
      <c r="F42" s="7">
        <v>8</v>
      </c>
      <c r="G42" s="8">
        <f t="shared" si="0"/>
        <v>1.2307692307692308</v>
      </c>
      <c r="I42" s="8">
        <f t="shared" si="1"/>
        <v>0</v>
      </c>
    </row>
    <row r="43" spans="1:9" s="7" customFormat="1" x14ac:dyDescent="0.25">
      <c r="A43" s="7">
        <v>504</v>
      </c>
      <c r="B43" s="7" t="s">
        <v>1306</v>
      </c>
      <c r="C43" s="7" t="s">
        <v>837</v>
      </c>
      <c r="D43" s="7" t="s">
        <v>1307</v>
      </c>
      <c r="E43" s="7" t="s">
        <v>1955</v>
      </c>
      <c r="F43" s="7">
        <v>8</v>
      </c>
      <c r="G43" s="8">
        <f t="shared" si="0"/>
        <v>1.2307692307692308</v>
      </c>
      <c r="I43" s="8">
        <f t="shared" si="1"/>
        <v>0</v>
      </c>
    </row>
    <row r="44" spans="1:9" s="7" customFormat="1" x14ac:dyDescent="0.25">
      <c r="A44" s="7">
        <v>504</v>
      </c>
      <c r="B44" s="7" t="s">
        <v>1312</v>
      </c>
      <c r="C44" s="7" t="s">
        <v>837</v>
      </c>
      <c r="D44" s="7" t="s">
        <v>1313</v>
      </c>
      <c r="E44" s="7" t="s">
        <v>1955</v>
      </c>
      <c r="F44" s="7">
        <v>8</v>
      </c>
      <c r="G44" s="8">
        <f t="shared" si="0"/>
        <v>1.2307692307692308</v>
      </c>
      <c r="I44" s="8">
        <f t="shared" si="1"/>
        <v>0</v>
      </c>
    </row>
    <row r="45" spans="1:9" s="7" customFormat="1" x14ac:dyDescent="0.25">
      <c r="A45" s="7">
        <v>504</v>
      </c>
      <c r="B45" s="7" t="s">
        <v>1318</v>
      </c>
      <c r="C45" s="7" t="s">
        <v>837</v>
      </c>
      <c r="D45" s="7" t="s">
        <v>1319</v>
      </c>
      <c r="E45" s="7" t="s">
        <v>1955</v>
      </c>
      <c r="F45" s="7">
        <v>1</v>
      </c>
      <c r="G45" s="8">
        <f t="shared" si="0"/>
        <v>0.15384615384615385</v>
      </c>
      <c r="H45" s="7">
        <v>2</v>
      </c>
      <c r="I45" s="8">
        <f t="shared" si="1"/>
        <v>0.30769230769230771</v>
      </c>
    </row>
    <row r="46" spans="1:9" s="7" customFormat="1" x14ac:dyDescent="0.25">
      <c r="A46" s="7">
        <v>504</v>
      </c>
      <c r="B46" s="7" t="s">
        <v>1336</v>
      </c>
      <c r="C46" s="7" t="s">
        <v>837</v>
      </c>
      <c r="D46" s="7" t="s">
        <v>1337</v>
      </c>
      <c r="E46" s="7" t="s">
        <v>1976</v>
      </c>
      <c r="F46" s="7">
        <v>0</v>
      </c>
      <c r="G46" s="8">
        <f t="shared" si="0"/>
        <v>0</v>
      </c>
      <c r="H46" s="7">
        <v>2</v>
      </c>
      <c r="I46" s="8">
        <f t="shared" si="1"/>
        <v>0.30769230769230771</v>
      </c>
    </row>
    <row r="47" spans="1:9" s="7" customFormat="1" x14ac:dyDescent="0.25">
      <c r="A47" s="7">
        <v>504</v>
      </c>
      <c r="B47" s="7" t="s">
        <v>1158</v>
      </c>
      <c r="C47" s="7" t="s">
        <v>837</v>
      </c>
      <c r="D47" s="7" t="s">
        <v>1159</v>
      </c>
      <c r="E47" s="7" t="s">
        <v>1949</v>
      </c>
      <c r="F47" s="7">
        <v>8</v>
      </c>
      <c r="G47" s="8">
        <f t="shared" si="0"/>
        <v>1.2307692307692308</v>
      </c>
      <c r="I47" s="8">
        <f t="shared" si="1"/>
        <v>0</v>
      </c>
    </row>
    <row r="48" spans="1:9" s="7" customFormat="1" x14ac:dyDescent="0.25">
      <c r="A48" s="7">
        <v>504</v>
      </c>
      <c r="B48" s="7" t="s">
        <v>1176</v>
      </c>
      <c r="C48" s="7" t="s">
        <v>837</v>
      </c>
      <c r="D48" s="7" t="s">
        <v>1177</v>
      </c>
      <c r="E48" s="7" t="s">
        <v>1949</v>
      </c>
      <c r="F48" s="7">
        <v>8</v>
      </c>
      <c r="G48" s="8">
        <f t="shared" si="0"/>
        <v>1.2307692307692308</v>
      </c>
      <c r="I48" s="8">
        <f t="shared" si="1"/>
        <v>0</v>
      </c>
    </row>
    <row r="49" spans="1:9" s="7" customFormat="1" x14ac:dyDescent="0.25">
      <c r="A49" s="7">
        <v>504</v>
      </c>
      <c r="B49" s="7" t="s">
        <v>1178</v>
      </c>
      <c r="C49" s="7" t="s">
        <v>837</v>
      </c>
      <c r="D49" s="7" t="s">
        <v>1179</v>
      </c>
      <c r="E49" s="7" t="s">
        <v>1949</v>
      </c>
      <c r="F49" s="7">
        <v>8</v>
      </c>
      <c r="G49" s="8">
        <f t="shared" si="0"/>
        <v>1.2307692307692308</v>
      </c>
      <c r="I49" s="8">
        <f t="shared" si="1"/>
        <v>0</v>
      </c>
    </row>
    <row r="50" spans="1:9" s="7" customFormat="1" x14ac:dyDescent="0.25">
      <c r="A50" s="7">
        <v>504</v>
      </c>
      <c r="B50" s="7" t="s">
        <v>1180</v>
      </c>
      <c r="C50" s="7" t="s">
        <v>837</v>
      </c>
      <c r="D50" s="7" t="s">
        <v>1181</v>
      </c>
      <c r="E50" s="7" t="s">
        <v>1949</v>
      </c>
      <c r="F50" s="7">
        <v>8</v>
      </c>
      <c r="G50" s="8">
        <f t="shared" si="0"/>
        <v>1.2307692307692308</v>
      </c>
      <c r="I50" s="8">
        <f t="shared" si="1"/>
        <v>0</v>
      </c>
    </row>
    <row r="51" spans="1:9" s="7" customFormat="1" x14ac:dyDescent="0.25">
      <c r="A51" s="7">
        <v>504</v>
      </c>
      <c r="B51" s="7" t="s">
        <v>1182</v>
      </c>
      <c r="C51" s="7" t="s">
        <v>837</v>
      </c>
      <c r="D51" s="7" t="s">
        <v>1183</v>
      </c>
      <c r="E51" s="7" t="s">
        <v>1949</v>
      </c>
      <c r="F51" s="7">
        <v>8</v>
      </c>
      <c r="G51" s="8">
        <f t="shared" si="0"/>
        <v>1.2307692307692308</v>
      </c>
      <c r="I51" s="8">
        <f t="shared" si="1"/>
        <v>0</v>
      </c>
    </row>
    <row r="52" spans="1:9" s="7" customFormat="1" x14ac:dyDescent="0.25">
      <c r="A52" s="7">
        <v>504</v>
      </c>
      <c r="B52" s="7" t="s">
        <v>1184</v>
      </c>
      <c r="C52" s="7" t="s">
        <v>837</v>
      </c>
      <c r="D52" s="7" t="s">
        <v>1185</v>
      </c>
      <c r="E52" s="7" t="s">
        <v>1949</v>
      </c>
      <c r="F52" s="7">
        <v>8</v>
      </c>
      <c r="G52" s="8">
        <f t="shared" si="0"/>
        <v>1.2307692307692308</v>
      </c>
      <c r="I52" s="8">
        <f t="shared" si="1"/>
        <v>0</v>
      </c>
    </row>
    <row r="53" spans="1:9" s="7" customFormat="1" x14ac:dyDescent="0.25">
      <c r="A53" s="7">
        <v>504</v>
      </c>
      <c r="B53" s="7" t="s">
        <v>1186</v>
      </c>
      <c r="C53" s="7" t="s">
        <v>837</v>
      </c>
      <c r="D53" s="7" t="s">
        <v>1187</v>
      </c>
      <c r="E53" s="7" t="s">
        <v>1949</v>
      </c>
      <c r="F53" s="7">
        <v>8</v>
      </c>
      <c r="G53" s="8">
        <f t="shared" si="0"/>
        <v>1.2307692307692308</v>
      </c>
      <c r="I53" s="8">
        <f t="shared" si="1"/>
        <v>0</v>
      </c>
    </row>
    <row r="54" spans="1:9" s="7" customFormat="1" x14ac:dyDescent="0.25">
      <c r="A54" s="7">
        <v>504</v>
      </c>
      <c r="B54" s="7" t="s">
        <v>1314</v>
      </c>
      <c r="C54" s="7" t="s">
        <v>837</v>
      </c>
      <c r="D54" s="7" t="s">
        <v>1315</v>
      </c>
      <c r="E54" s="7" t="s">
        <v>1949</v>
      </c>
      <c r="F54" s="7">
        <v>8</v>
      </c>
      <c r="G54" s="8">
        <f t="shared" si="0"/>
        <v>1.2307692307692308</v>
      </c>
      <c r="I54" s="8">
        <f t="shared" si="1"/>
        <v>0</v>
      </c>
    </row>
    <row r="55" spans="1:9" s="7" customFormat="1" x14ac:dyDescent="0.25">
      <c r="A55" s="7">
        <v>504</v>
      </c>
      <c r="B55" s="7" t="s">
        <v>1316</v>
      </c>
      <c r="C55" s="7" t="s">
        <v>837</v>
      </c>
      <c r="D55" s="7" t="s">
        <v>1317</v>
      </c>
      <c r="E55" s="7" t="s">
        <v>1949</v>
      </c>
      <c r="F55" s="7">
        <v>8</v>
      </c>
      <c r="G55" s="8">
        <f t="shared" si="0"/>
        <v>1.2307692307692308</v>
      </c>
      <c r="I55" s="8">
        <f t="shared" si="1"/>
        <v>0</v>
      </c>
    </row>
    <row r="56" spans="1:9" s="7" customFormat="1" x14ac:dyDescent="0.25">
      <c r="A56" s="7">
        <v>504</v>
      </c>
      <c r="B56" s="7" t="s">
        <v>1320</v>
      </c>
      <c r="C56" s="7" t="s">
        <v>837</v>
      </c>
      <c r="D56" s="7" t="s">
        <v>1321</v>
      </c>
      <c r="E56" s="7" t="s">
        <v>1949</v>
      </c>
      <c r="F56" s="7">
        <v>1</v>
      </c>
      <c r="G56" s="8">
        <f t="shared" si="0"/>
        <v>0.15384615384615385</v>
      </c>
      <c r="H56" s="7">
        <v>2</v>
      </c>
      <c r="I56" s="8">
        <f t="shared" si="1"/>
        <v>0.30769230769230771</v>
      </c>
    </row>
    <row r="57" spans="1:9" s="7" customFormat="1" x14ac:dyDescent="0.25">
      <c r="A57" s="7">
        <v>504</v>
      </c>
      <c r="B57" s="7" t="s">
        <v>1338</v>
      </c>
      <c r="C57" s="7" t="s">
        <v>837</v>
      </c>
      <c r="D57" s="7" t="s">
        <v>1339</v>
      </c>
      <c r="E57" s="7" t="s">
        <v>1985</v>
      </c>
      <c r="F57" s="7">
        <v>0</v>
      </c>
      <c r="G57" s="8">
        <f t="shared" si="0"/>
        <v>0</v>
      </c>
      <c r="H57" s="7">
        <v>2</v>
      </c>
      <c r="I57" s="8">
        <f t="shared" si="1"/>
        <v>0.30769230769230771</v>
      </c>
    </row>
    <row r="58" spans="1:9" s="7" customFormat="1" x14ac:dyDescent="0.25">
      <c r="A58" s="7">
        <v>504</v>
      </c>
      <c r="B58" s="7" t="s">
        <v>1160</v>
      </c>
      <c r="C58" s="7" t="s">
        <v>837</v>
      </c>
      <c r="D58" s="7" t="s">
        <v>1161</v>
      </c>
      <c r="E58" s="7" t="s">
        <v>1954</v>
      </c>
      <c r="F58" s="7">
        <v>8</v>
      </c>
      <c r="G58" s="8">
        <f t="shared" si="0"/>
        <v>1.2307692307692308</v>
      </c>
      <c r="I58" s="8">
        <f t="shared" si="1"/>
        <v>0</v>
      </c>
    </row>
    <row r="59" spans="1:9" s="7" customFormat="1" x14ac:dyDescent="0.25">
      <c r="A59" s="7">
        <v>504</v>
      </c>
      <c r="B59" s="7" t="s">
        <v>1188</v>
      </c>
      <c r="C59" s="7" t="s">
        <v>837</v>
      </c>
      <c r="D59" s="7" t="s">
        <v>1189</v>
      </c>
      <c r="E59" s="7" t="s">
        <v>1954</v>
      </c>
      <c r="F59" s="7">
        <v>8</v>
      </c>
      <c r="G59" s="8">
        <f t="shared" si="0"/>
        <v>1.2307692307692308</v>
      </c>
      <c r="I59" s="8">
        <f t="shared" si="1"/>
        <v>0</v>
      </c>
    </row>
    <row r="60" spans="1:9" s="7" customFormat="1" x14ac:dyDescent="0.25">
      <c r="A60" s="7">
        <v>504</v>
      </c>
      <c r="B60" s="7" t="s">
        <v>1190</v>
      </c>
      <c r="C60" s="7" t="s">
        <v>837</v>
      </c>
      <c r="D60" s="7" t="s">
        <v>1191</v>
      </c>
      <c r="E60" s="7" t="s">
        <v>1954</v>
      </c>
      <c r="F60" s="7">
        <v>8</v>
      </c>
      <c r="G60" s="8">
        <f t="shared" si="0"/>
        <v>1.2307692307692308</v>
      </c>
      <c r="I60" s="8">
        <f t="shared" si="1"/>
        <v>0</v>
      </c>
    </row>
    <row r="61" spans="1:9" s="7" customFormat="1" x14ac:dyDescent="0.25">
      <c r="A61" s="7">
        <v>504</v>
      </c>
      <c r="B61" s="7" t="s">
        <v>1192</v>
      </c>
      <c r="C61" s="7" t="s">
        <v>837</v>
      </c>
      <c r="D61" s="7" t="s">
        <v>1193</v>
      </c>
      <c r="E61" s="7" t="s">
        <v>1954</v>
      </c>
      <c r="F61" s="7">
        <v>8</v>
      </c>
      <c r="G61" s="8">
        <f t="shared" si="0"/>
        <v>1.2307692307692308</v>
      </c>
      <c r="I61" s="8">
        <f t="shared" si="1"/>
        <v>0</v>
      </c>
    </row>
    <row r="62" spans="1:9" s="7" customFormat="1" x14ac:dyDescent="0.25">
      <c r="A62" s="7">
        <v>504</v>
      </c>
      <c r="B62" s="7" t="s">
        <v>1194</v>
      </c>
      <c r="C62" s="7" t="s">
        <v>837</v>
      </c>
      <c r="D62" s="7" t="s">
        <v>1195</v>
      </c>
      <c r="E62" s="7" t="s">
        <v>1954</v>
      </c>
      <c r="F62" s="7">
        <v>8</v>
      </c>
      <c r="G62" s="8">
        <f t="shared" si="0"/>
        <v>1.2307692307692308</v>
      </c>
      <c r="I62" s="8">
        <f t="shared" si="1"/>
        <v>0</v>
      </c>
    </row>
    <row r="63" spans="1:9" s="7" customFormat="1" x14ac:dyDescent="0.25">
      <c r="A63" s="7">
        <v>504</v>
      </c>
      <c r="B63" s="7" t="s">
        <v>1198</v>
      </c>
      <c r="C63" s="7" t="s">
        <v>837</v>
      </c>
      <c r="D63" s="7" t="s">
        <v>1199</v>
      </c>
      <c r="E63" s="7" t="s">
        <v>1954</v>
      </c>
      <c r="F63" s="7">
        <v>8</v>
      </c>
      <c r="G63" s="8">
        <f t="shared" si="0"/>
        <v>1.2307692307692308</v>
      </c>
      <c r="I63" s="8">
        <f t="shared" si="1"/>
        <v>0</v>
      </c>
    </row>
    <row r="64" spans="1:9" s="7" customFormat="1" x14ac:dyDescent="0.25">
      <c r="A64" s="7">
        <v>504</v>
      </c>
      <c r="B64" s="7" t="s">
        <v>1200</v>
      </c>
      <c r="C64" s="7" t="s">
        <v>837</v>
      </c>
      <c r="D64" s="7" t="s">
        <v>1201</v>
      </c>
      <c r="E64" s="7" t="s">
        <v>1954</v>
      </c>
      <c r="F64" s="7">
        <v>8</v>
      </c>
      <c r="G64" s="8">
        <f t="shared" si="0"/>
        <v>1.2307692307692308</v>
      </c>
      <c r="I64" s="8">
        <f t="shared" si="1"/>
        <v>0</v>
      </c>
    </row>
    <row r="65" spans="1:9" s="7" customFormat="1" x14ac:dyDescent="0.25">
      <c r="A65" s="7">
        <v>504</v>
      </c>
      <c r="B65" s="7" t="s">
        <v>1202</v>
      </c>
      <c r="C65" s="7" t="s">
        <v>837</v>
      </c>
      <c r="D65" s="7" t="s">
        <v>1203</v>
      </c>
      <c r="E65" s="7" t="s">
        <v>1954</v>
      </c>
      <c r="F65" s="7">
        <v>8</v>
      </c>
      <c r="G65" s="8">
        <f t="shared" si="0"/>
        <v>1.2307692307692308</v>
      </c>
      <c r="I65" s="8">
        <f t="shared" si="1"/>
        <v>0</v>
      </c>
    </row>
    <row r="66" spans="1:9" s="7" customFormat="1" x14ac:dyDescent="0.25">
      <c r="A66" s="7">
        <v>504</v>
      </c>
      <c r="B66" s="7" t="s">
        <v>1204</v>
      </c>
      <c r="C66" s="7" t="s">
        <v>837</v>
      </c>
      <c r="D66" s="7" t="s">
        <v>1205</v>
      </c>
      <c r="E66" s="7" t="s">
        <v>1954</v>
      </c>
      <c r="F66" s="7">
        <v>8</v>
      </c>
      <c r="G66" s="8">
        <f t="shared" ref="G66:G129" si="2">F66/6.5</f>
        <v>1.2307692307692308</v>
      </c>
      <c r="I66" s="8">
        <f t="shared" ref="I66:I129" si="3">H66/6.5</f>
        <v>0</v>
      </c>
    </row>
    <row r="67" spans="1:9" s="7" customFormat="1" x14ac:dyDescent="0.25">
      <c r="A67" s="7">
        <v>504</v>
      </c>
      <c r="B67" s="7" t="s">
        <v>1322</v>
      </c>
      <c r="C67" s="7" t="s">
        <v>837</v>
      </c>
      <c r="D67" s="7" t="s">
        <v>1323</v>
      </c>
      <c r="E67" s="7" t="s">
        <v>1954</v>
      </c>
      <c r="F67" s="7">
        <v>1</v>
      </c>
      <c r="G67" s="8">
        <f t="shared" si="2"/>
        <v>0.15384615384615385</v>
      </c>
      <c r="H67" s="7">
        <v>1</v>
      </c>
      <c r="I67" s="8">
        <f t="shared" si="3"/>
        <v>0.15384615384615385</v>
      </c>
    </row>
    <row r="68" spans="1:9" s="7" customFormat="1" x14ac:dyDescent="0.25">
      <c r="A68" s="7">
        <v>504</v>
      </c>
      <c r="B68" s="7" t="s">
        <v>1340</v>
      </c>
      <c r="C68" s="7" t="s">
        <v>837</v>
      </c>
      <c r="D68" s="7" t="s">
        <v>1341</v>
      </c>
      <c r="E68" s="7" t="s">
        <v>1986</v>
      </c>
      <c r="F68" s="7">
        <v>0</v>
      </c>
      <c r="G68" s="8">
        <f t="shared" si="2"/>
        <v>0</v>
      </c>
      <c r="H68" s="7">
        <v>1</v>
      </c>
      <c r="I68" s="8">
        <f t="shared" si="3"/>
        <v>0.15384615384615385</v>
      </c>
    </row>
    <row r="69" spans="1:9" s="7" customFormat="1" x14ac:dyDescent="0.25">
      <c r="A69" s="7">
        <v>504</v>
      </c>
      <c r="B69" s="7" t="s">
        <v>1162</v>
      </c>
      <c r="C69" s="7" t="s">
        <v>837</v>
      </c>
      <c r="D69" s="7" t="s">
        <v>1163</v>
      </c>
      <c r="E69" s="7" t="s">
        <v>1952</v>
      </c>
      <c r="F69" s="7">
        <v>8</v>
      </c>
      <c r="G69" s="8">
        <f t="shared" si="2"/>
        <v>1.2307692307692308</v>
      </c>
      <c r="I69" s="8">
        <f t="shared" si="3"/>
        <v>0</v>
      </c>
    </row>
    <row r="70" spans="1:9" s="7" customFormat="1" x14ac:dyDescent="0.25">
      <c r="A70" s="7">
        <v>504</v>
      </c>
      <c r="B70" s="7" t="s">
        <v>1206</v>
      </c>
      <c r="C70" s="7" t="s">
        <v>837</v>
      </c>
      <c r="D70" s="7" t="s">
        <v>1207</v>
      </c>
      <c r="E70" s="7" t="s">
        <v>1952</v>
      </c>
      <c r="F70" s="7">
        <v>8</v>
      </c>
      <c r="G70" s="8">
        <f t="shared" si="2"/>
        <v>1.2307692307692308</v>
      </c>
      <c r="I70" s="8">
        <f t="shared" si="3"/>
        <v>0</v>
      </c>
    </row>
    <row r="71" spans="1:9" s="7" customFormat="1" x14ac:dyDescent="0.25">
      <c r="A71" s="7">
        <v>504</v>
      </c>
      <c r="B71" s="7" t="s">
        <v>1208</v>
      </c>
      <c r="C71" s="7" t="s">
        <v>837</v>
      </c>
      <c r="D71" s="7" t="s">
        <v>1209</v>
      </c>
      <c r="E71" s="7" t="s">
        <v>1952</v>
      </c>
      <c r="F71" s="7">
        <v>8</v>
      </c>
      <c r="G71" s="8">
        <f t="shared" si="2"/>
        <v>1.2307692307692308</v>
      </c>
      <c r="I71" s="8">
        <f t="shared" si="3"/>
        <v>0</v>
      </c>
    </row>
    <row r="72" spans="1:9" s="7" customFormat="1" x14ac:dyDescent="0.25">
      <c r="A72" s="7">
        <v>504</v>
      </c>
      <c r="B72" s="7" t="s">
        <v>1210</v>
      </c>
      <c r="C72" s="7" t="s">
        <v>837</v>
      </c>
      <c r="D72" s="7" t="s">
        <v>1211</v>
      </c>
      <c r="E72" s="7" t="s">
        <v>1952</v>
      </c>
      <c r="F72" s="7">
        <v>8</v>
      </c>
      <c r="G72" s="8">
        <f t="shared" si="2"/>
        <v>1.2307692307692308</v>
      </c>
      <c r="I72" s="8">
        <f t="shared" si="3"/>
        <v>0</v>
      </c>
    </row>
    <row r="73" spans="1:9" s="7" customFormat="1" x14ac:dyDescent="0.25">
      <c r="A73" s="7">
        <v>504</v>
      </c>
      <c r="B73" s="7" t="s">
        <v>1212</v>
      </c>
      <c r="C73" s="7" t="s">
        <v>837</v>
      </c>
      <c r="D73" s="7" t="s">
        <v>1213</v>
      </c>
      <c r="E73" s="7" t="s">
        <v>1952</v>
      </c>
      <c r="F73" s="7">
        <v>8</v>
      </c>
      <c r="G73" s="8">
        <f t="shared" si="2"/>
        <v>1.2307692307692308</v>
      </c>
      <c r="I73" s="8">
        <f t="shared" si="3"/>
        <v>0</v>
      </c>
    </row>
    <row r="74" spans="1:9" s="7" customFormat="1" x14ac:dyDescent="0.25">
      <c r="A74" s="7">
        <v>504</v>
      </c>
      <c r="B74" s="7" t="s">
        <v>1214</v>
      </c>
      <c r="C74" s="7" t="s">
        <v>837</v>
      </c>
      <c r="D74" s="7" t="s">
        <v>1215</v>
      </c>
      <c r="E74" s="7" t="s">
        <v>1952</v>
      </c>
      <c r="F74" s="7">
        <v>8</v>
      </c>
      <c r="G74" s="8">
        <f t="shared" si="2"/>
        <v>1.2307692307692308</v>
      </c>
      <c r="I74" s="8">
        <f t="shared" si="3"/>
        <v>0</v>
      </c>
    </row>
    <row r="75" spans="1:9" s="7" customFormat="1" x14ac:dyDescent="0.25">
      <c r="A75" s="7">
        <v>504</v>
      </c>
      <c r="B75" s="7" t="s">
        <v>1216</v>
      </c>
      <c r="C75" s="7" t="s">
        <v>837</v>
      </c>
      <c r="D75" s="7" t="s">
        <v>1217</v>
      </c>
      <c r="E75" s="7" t="s">
        <v>1952</v>
      </c>
      <c r="F75" s="7">
        <v>8</v>
      </c>
      <c r="G75" s="8">
        <f t="shared" si="2"/>
        <v>1.2307692307692308</v>
      </c>
      <c r="I75" s="8">
        <f t="shared" si="3"/>
        <v>0</v>
      </c>
    </row>
    <row r="76" spans="1:9" s="7" customFormat="1" x14ac:dyDescent="0.25">
      <c r="A76" s="7">
        <v>504</v>
      </c>
      <c r="B76" s="7" t="s">
        <v>1220</v>
      </c>
      <c r="C76" s="7" t="s">
        <v>837</v>
      </c>
      <c r="D76" s="7" t="s">
        <v>1221</v>
      </c>
      <c r="E76" s="7" t="s">
        <v>1952</v>
      </c>
      <c r="F76" s="7">
        <v>8</v>
      </c>
      <c r="G76" s="8">
        <f t="shared" si="2"/>
        <v>1.2307692307692308</v>
      </c>
      <c r="I76" s="8">
        <f t="shared" si="3"/>
        <v>0</v>
      </c>
    </row>
    <row r="77" spans="1:9" s="7" customFormat="1" x14ac:dyDescent="0.25">
      <c r="A77" s="7">
        <v>504</v>
      </c>
      <c r="B77" s="7" t="s">
        <v>1222</v>
      </c>
      <c r="C77" s="7" t="s">
        <v>837</v>
      </c>
      <c r="D77" s="7" t="s">
        <v>1223</v>
      </c>
      <c r="E77" s="7" t="s">
        <v>1952</v>
      </c>
      <c r="F77" s="7">
        <v>8</v>
      </c>
      <c r="G77" s="8">
        <f t="shared" si="2"/>
        <v>1.2307692307692308</v>
      </c>
      <c r="I77" s="8">
        <f t="shared" si="3"/>
        <v>0</v>
      </c>
    </row>
    <row r="78" spans="1:9" s="7" customFormat="1" x14ac:dyDescent="0.25">
      <c r="A78" s="7">
        <v>504</v>
      </c>
      <c r="B78" s="7" t="s">
        <v>1324</v>
      </c>
      <c r="C78" s="7" t="s">
        <v>837</v>
      </c>
      <c r="D78" s="7" t="s">
        <v>1325</v>
      </c>
      <c r="E78" s="7" t="s">
        <v>1952</v>
      </c>
      <c r="F78" s="7">
        <v>1</v>
      </c>
      <c r="G78" s="8">
        <f t="shared" si="2"/>
        <v>0.15384615384615385</v>
      </c>
      <c r="H78" s="7">
        <v>1</v>
      </c>
      <c r="I78" s="8">
        <f t="shared" si="3"/>
        <v>0.15384615384615385</v>
      </c>
    </row>
    <row r="79" spans="1:9" s="7" customFormat="1" x14ac:dyDescent="0.25">
      <c r="A79" s="7">
        <v>504</v>
      </c>
      <c r="B79" s="7" t="s">
        <v>1342</v>
      </c>
      <c r="C79" s="7" t="s">
        <v>837</v>
      </c>
      <c r="D79" s="7" t="s">
        <v>1343</v>
      </c>
      <c r="E79" s="7" t="s">
        <v>1987</v>
      </c>
      <c r="F79" s="7">
        <v>0</v>
      </c>
      <c r="G79" s="8">
        <f t="shared" si="2"/>
        <v>0</v>
      </c>
      <c r="H79" s="7">
        <v>1</v>
      </c>
      <c r="I79" s="8">
        <f t="shared" si="3"/>
        <v>0.15384615384615385</v>
      </c>
    </row>
    <row r="80" spans="1:9" s="7" customFormat="1" x14ac:dyDescent="0.25">
      <c r="A80" s="7">
        <v>504</v>
      </c>
      <c r="B80" s="7" t="s">
        <v>1164</v>
      </c>
      <c r="C80" s="7" t="s">
        <v>837</v>
      </c>
      <c r="D80" s="7" t="s">
        <v>1165</v>
      </c>
      <c r="E80" s="7" t="s">
        <v>1951</v>
      </c>
      <c r="F80" s="7">
        <v>8</v>
      </c>
      <c r="G80" s="8">
        <f t="shared" si="2"/>
        <v>1.2307692307692308</v>
      </c>
      <c r="I80" s="8">
        <f t="shared" si="3"/>
        <v>0</v>
      </c>
    </row>
    <row r="81" spans="1:9" s="7" customFormat="1" x14ac:dyDescent="0.25">
      <c r="A81" s="7">
        <v>504</v>
      </c>
      <c r="B81" s="7" t="s">
        <v>1224</v>
      </c>
      <c r="C81" s="7" t="s">
        <v>837</v>
      </c>
      <c r="D81" s="7" t="s">
        <v>1225</v>
      </c>
      <c r="E81" s="7" t="s">
        <v>1951</v>
      </c>
      <c r="F81" s="7">
        <v>8</v>
      </c>
      <c r="G81" s="8">
        <f t="shared" si="2"/>
        <v>1.2307692307692308</v>
      </c>
      <c r="I81" s="8">
        <f t="shared" si="3"/>
        <v>0</v>
      </c>
    </row>
    <row r="82" spans="1:9" s="7" customFormat="1" x14ac:dyDescent="0.25">
      <c r="A82" s="7">
        <v>504</v>
      </c>
      <c r="B82" s="7" t="s">
        <v>1226</v>
      </c>
      <c r="C82" s="7" t="s">
        <v>837</v>
      </c>
      <c r="D82" s="7" t="s">
        <v>1227</v>
      </c>
      <c r="E82" s="7" t="s">
        <v>1951</v>
      </c>
      <c r="F82" s="7">
        <v>8</v>
      </c>
      <c r="G82" s="8">
        <f t="shared" si="2"/>
        <v>1.2307692307692308</v>
      </c>
      <c r="I82" s="8">
        <f t="shared" si="3"/>
        <v>0</v>
      </c>
    </row>
    <row r="83" spans="1:9" s="7" customFormat="1" x14ac:dyDescent="0.25">
      <c r="A83" s="7">
        <v>504</v>
      </c>
      <c r="B83" s="7" t="s">
        <v>1228</v>
      </c>
      <c r="C83" s="7" t="s">
        <v>837</v>
      </c>
      <c r="D83" s="7" t="s">
        <v>1229</v>
      </c>
      <c r="E83" s="7" t="s">
        <v>1951</v>
      </c>
      <c r="F83" s="7">
        <v>8</v>
      </c>
      <c r="G83" s="8">
        <f t="shared" si="2"/>
        <v>1.2307692307692308</v>
      </c>
      <c r="I83" s="8">
        <f t="shared" si="3"/>
        <v>0</v>
      </c>
    </row>
    <row r="84" spans="1:9" s="7" customFormat="1" x14ac:dyDescent="0.25">
      <c r="A84" s="7">
        <v>504</v>
      </c>
      <c r="B84" s="7" t="s">
        <v>1230</v>
      </c>
      <c r="C84" s="7" t="s">
        <v>837</v>
      </c>
      <c r="D84" s="7" t="s">
        <v>1231</v>
      </c>
      <c r="E84" s="7" t="s">
        <v>1951</v>
      </c>
      <c r="F84" s="7">
        <v>8</v>
      </c>
      <c r="G84" s="8">
        <f t="shared" si="2"/>
        <v>1.2307692307692308</v>
      </c>
      <c r="I84" s="8">
        <f t="shared" si="3"/>
        <v>0</v>
      </c>
    </row>
    <row r="85" spans="1:9" s="7" customFormat="1" x14ac:dyDescent="0.25">
      <c r="A85" s="7">
        <v>504</v>
      </c>
      <c r="B85" s="7" t="s">
        <v>1232</v>
      </c>
      <c r="C85" s="7" t="s">
        <v>837</v>
      </c>
      <c r="D85" s="7" t="s">
        <v>1233</v>
      </c>
      <c r="E85" s="7" t="s">
        <v>1951</v>
      </c>
      <c r="F85" s="7">
        <v>8</v>
      </c>
      <c r="G85" s="8">
        <f t="shared" si="2"/>
        <v>1.2307692307692308</v>
      </c>
      <c r="I85" s="8">
        <f t="shared" si="3"/>
        <v>0</v>
      </c>
    </row>
    <row r="86" spans="1:9" s="7" customFormat="1" x14ac:dyDescent="0.25">
      <c r="A86" s="7">
        <v>504</v>
      </c>
      <c r="B86" s="7" t="s">
        <v>1234</v>
      </c>
      <c r="C86" s="7" t="s">
        <v>837</v>
      </c>
      <c r="D86" s="7" t="s">
        <v>1235</v>
      </c>
      <c r="E86" s="7" t="s">
        <v>1951</v>
      </c>
      <c r="F86" s="7">
        <v>8</v>
      </c>
      <c r="G86" s="8">
        <f t="shared" si="2"/>
        <v>1.2307692307692308</v>
      </c>
      <c r="I86" s="8">
        <f t="shared" si="3"/>
        <v>0</v>
      </c>
    </row>
    <row r="87" spans="1:9" s="7" customFormat="1" x14ac:dyDescent="0.25">
      <c r="A87" s="7">
        <v>504</v>
      </c>
      <c r="B87" s="7" t="s">
        <v>1236</v>
      </c>
      <c r="C87" s="7" t="s">
        <v>837</v>
      </c>
      <c r="D87" s="7" t="s">
        <v>1237</v>
      </c>
      <c r="E87" s="7" t="s">
        <v>1951</v>
      </c>
      <c r="F87" s="7">
        <v>8</v>
      </c>
      <c r="G87" s="8">
        <f t="shared" si="2"/>
        <v>1.2307692307692308</v>
      </c>
      <c r="I87" s="8">
        <f t="shared" si="3"/>
        <v>0</v>
      </c>
    </row>
    <row r="88" spans="1:9" s="7" customFormat="1" x14ac:dyDescent="0.25">
      <c r="A88" s="7">
        <v>504</v>
      </c>
      <c r="B88" s="7" t="s">
        <v>1238</v>
      </c>
      <c r="C88" s="7" t="s">
        <v>837</v>
      </c>
      <c r="D88" s="7" t="s">
        <v>1239</v>
      </c>
      <c r="E88" s="7" t="s">
        <v>1951</v>
      </c>
      <c r="F88" s="7">
        <v>8</v>
      </c>
      <c r="G88" s="8">
        <f t="shared" si="2"/>
        <v>1.2307692307692308</v>
      </c>
      <c r="I88" s="8">
        <f t="shared" si="3"/>
        <v>0</v>
      </c>
    </row>
    <row r="89" spans="1:9" s="7" customFormat="1" x14ac:dyDescent="0.25">
      <c r="A89" s="7">
        <v>504</v>
      </c>
      <c r="B89" s="7" t="s">
        <v>1326</v>
      </c>
      <c r="C89" s="7" t="s">
        <v>837</v>
      </c>
      <c r="D89" s="7" t="s">
        <v>1327</v>
      </c>
      <c r="E89" s="7" t="s">
        <v>1951</v>
      </c>
      <c r="F89" s="7">
        <v>1</v>
      </c>
      <c r="G89" s="8">
        <f t="shared" si="2"/>
        <v>0.15384615384615385</v>
      </c>
      <c r="H89" s="7">
        <v>1</v>
      </c>
      <c r="I89" s="8">
        <f t="shared" si="3"/>
        <v>0.15384615384615385</v>
      </c>
    </row>
    <row r="90" spans="1:9" s="7" customFormat="1" x14ac:dyDescent="0.25">
      <c r="A90" s="7">
        <v>504</v>
      </c>
      <c r="B90" s="7" t="s">
        <v>1344</v>
      </c>
      <c r="C90" s="7" t="s">
        <v>837</v>
      </c>
      <c r="D90" s="7" t="s">
        <v>1345</v>
      </c>
      <c r="E90" s="7" t="s">
        <v>1988</v>
      </c>
      <c r="F90" s="7">
        <v>0</v>
      </c>
      <c r="G90" s="8">
        <f t="shared" si="2"/>
        <v>0</v>
      </c>
      <c r="H90" s="7">
        <v>1</v>
      </c>
      <c r="I90" s="8">
        <f t="shared" si="3"/>
        <v>0.15384615384615385</v>
      </c>
    </row>
    <row r="91" spans="1:9" s="7" customFormat="1" x14ac:dyDescent="0.25">
      <c r="A91" s="7">
        <v>504</v>
      </c>
      <c r="B91" s="7" t="s">
        <v>1166</v>
      </c>
      <c r="C91" s="7" t="s">
        <v>837</v>
      </c>
      <c r="D91" s="7" t="s">
        <v>1167</v>
      </c>
      <c r="E91" s="7" t="s">
        <v>1958</v>
      </c>
      <c r="F91" s="7">
        <v>8</v>
      </c>
      <c r="G91" s="8">
        <f t="shared" si="2"/>
        <v>1.2307692307692308</v>
      </c>
      <c r="I91" s="8">
        <f t="shared" si="3"/>
        <v>0</v>
      </c>
    </row>
    <row r="92" spans="1:9" s="7" customFormat="1" x14ac:dyDescent="0.25">
      <c r="A92" s="7">
        <v>504</v>
      </c>
      <c r="B92" s="7" t="s">
        <v>1242</v>
      </c>
      <c r="C92" s="7" t="s">
        <v>837</v>
      </c>
      <c r="D92" s="7" t="s">
        <v>1243</v>
      </c>
      <c r="E92" s="7" t="s">
        <v>1958</v>
      </c>
      <c r="F92" s="7">
        <v>8</v>
      </c>
      <c r="G92" s="8">
        <f t="shared" si="2"/>
        <v>1.2307692307692308</v>
      </c>
      <c r="I92" s="8">
        <f t="shared" si="3"/>
        <v>0</v>
      </c>
    </row>
    <row r="93" spans="1:9" s="7" customFormat="1" x14ac:dyDescent="0.25">
      <c r="A93" s="7">
        <v>504</v>
      </c>
      <c r="B93" s="7" t="s">
        <v>1244</v>
      </c>
      <c r="C93" s="7" t="s">
        <v>837</v>
      </c>
      <c r="D93" s="7" t="s">
        <v>1245</v>
      </c>
      <c r="E93" s="7" t="s">
        <v>1958</v>
      </c>
      <c r="F93" s="7">
        <v>8</v>
      </c>
      <c r="G93" s="8">
        <f t="shared" si="2"/>
        <v>1.2307692307692308</v>
      </c>
      <c r="I93" s="8">
        <f t="shared" si="3"/>
        <v>0</v>
      </c>
    </row>
    <row r="94" spans="1:9" s="7" customFormat="1" x14ac:dyDescent="0.25">
      <c r="A94" s="7">
        <v>504</v>
      </c>
      <c r="B94" s="7" t="s">
        <v>1246</v>
      </c>
      <c r="C94" s="7" t="s">
        <v>837</v>
      </c>
      <c r="D94" s="7" t="s">
        <v>1247</v>
      </c>
      <c r="E94" s="7" t="s">
        <v>1958</v>
      </c>
      <c r="F94" s="7">
        <v>8</v>
      </c>
      <c r="G94" s="8">
        <f t="shared" si="2"/>
        <v>1.2307692307692308</v>
      </c>
      <c r="I94" s="8">
        <f t="shared" si="3"/>
        <v>0</v>
      </c>
    </row>
    <row r="95" spans="1:9" s="7" customFormat="1" x14ac:dyDescent="0.25">
      <c r="A95" s="7">
        <v>504</v>
      </c>
      <c r="B95" s="7" t="s">
        <v>1248</v>
      </c>
      <c r="C95" s="7" t="s">
        <v>837</v>
      </c>
      <c r="D95" s="7" t="s">
        <v>1249</v>
      </c>
      <c r="E95" s="7" t="s">
        <v>1958</v>
      </c>
      <c r="F95" s="7">
        <v>8</v>
      </c>
      <c r="G95" s="8">
        <f t="shared" si="2"/>
        <v>1.2307692307692308</v>
      </c>
      <c r="I95" s="8">
        <f t="shared" si="3"/>
        <v>0</v>
      </c>
    </row>
    <row r="96" spans="1:9" s="7" customFormat="1" x14ac:dyDescent="0.25">
      <c r="A96" s="7">
        <v>504</v>
      </c>
      <c r="B96" s="7" t="s">
        <v>1250</v>
      </c>
      <c r="C96" s="7" t="s">
        <v>837</v>
      </c>
      <c r="D96" s="7" t="s">
        <v>1251</v>
      </c>
      <c r="E96" s="7" t="s">
        <v>1958</v>
      </c>
      <c r="F96" s="7">
        <v>8</v>
      </c>
      <c r="G96" s="8">
        <f t="shared" si="2"/>
        <v>1.2307692307692308</v>
      </c>
      <c r="I96" s="8">
        <f t="shared" si="3"/>
        <v>0</v>
      </c>
    </row>
    <row r="97" spans="1:9" s="7" customFormat="1" x14ac:dyDescent="0.25">
      <c r="A97" s="7">
        <v>504</v>
      </c>
      <c r="B97" s="7" t="s">
        <v>1252</v>
      </c>
      <c r="C97" s="7" t="s">
        <v>837</v>
      </c>
      <c r="D97" s="7" t="s">
        <v>1253</v>
      </c>
      <c r="E97" s="7" t="s">
        <v>1958</v>
      </c>
      <c r="F97" s="7">
        <v>8</v>
      </c>
      <c r="G97" s="8">
        <f t="shared" si="2"/>
        <v>1.2307692307692308</v>
      </c>
      <c r="I97" s="8">
        <f t="shared" si="3"/>
        <v>0</v>
      </c>
    </row>
    <row r="98" spans="1:9" s="7" customFormat="1" x14ac:dyDescent="0.25">
      <c r="A98" s="7">
        <v>504</v>
      </c>
      <c r="B98" s="7" t="s">
        <v>1254</v>
      </c>
      <c r="C98" s="7" t="s">
        <v>837</v>
      </c>
      <c r="D98" s="7" t="s">
        <v>1255</v>
      </c>
      <c r="E98" s="7" t="s">
        <v>1958</v>
      </c>
      <c r="F98" s="7">
        <v>8</v>
      </c>
      <c r="G98" s="8">
        <f t="shared" si="2"/>
        <v>1.2307692307692308</v>
      </c>
      <c r="I98" s="8">
        <f t="shared" si="3"/>
        <v>0</v>
      </c>
    </row>
    <row r="99" spans="1:9" s="7" customFormat="1" x14ac:dyDescent="0.25">
      <c r="A99" s="7">
        <v>504</v>
      </c>
      <c r="B99" s="7" t="s">
        <v>1256</v>
      </c>
      <c r="C99" s="7" t="s">
        <v>837</v>
      </c>
      <c r="D99" s="7" t="s">
        <v>1257</v>
      </c>
      <c r="E99" s="7" t="s">
        <v>1958</v>
      </c>
      <c r="F99" s="7">
        <v>8</v>
      </c>
      <c r="G99" s="8">
        <f t="shared" si="2"/>
        <v>1.2307692307692308</v>
      </c>
      <c r="I99" s="8">
        <f t="shared" si="3"/>
        <v>0</v>
      </c>
    </row>
    <row r="100" spans="1:9" s="7" customFormat="1" x14ac:dyDescent="0.25">
      <c r="A100" s="7">
        <v>504</v>
      </c>
      <c r="B100" s="7" t="s">
        <v>1328</v>
      </c>
      <c r="C100" s="7" t="s">
        <v>837</v>
      </c>
      <c r="D100" s="7" t="s">
        <v>1329</v>
      </c>
      <c r="E100" s="7" t="s">
        <v>1958</v>
      </c>
      <c r="F100" s="7">
        <v>1</v>
      </c>
      <c r="G100" s="8">
        <f t="shared" si="2"/>
        <v>0.15384615384615385</v>
      </c>
      <c r="H100" s="7">
        <v>1</v>
      </c>
      <c r="I100" s="8">
        <f t="shared" si="3"/>
        <v>0.15384615384615385</v>
      </c>
    </row>
    <row r="101" spans="1:9" s="7" customFormat="1" x14ac:dyDescent="0.25">
      <c r="A101" s="7">
        <v>504</v>
      </c>
      <c r="B101" s="7" t="s">
        <v>1346</v>
      </c>
      <c r="C101" s="7" t="s">
        <v>837</v>
      </c>
      <c r="D101" s="7" t="s">
        <v>1347</v>
      </c>
      <c r="E101" s="7" t="s">
        <v>1989</v>
      </c>
      <c r="F101" s="7">
        <v>0</v>
      </c>
      <c r="G101" s="8">
        <f t="shared" si="2"/>
        <v>0</v>
      </c>
      <c r="H101" s="7">
        <v>1</v>
      </c>
      <c r="I101" s="8">
        <f t="shared" si="3"/>
        <v>0.15384615384615385</v>
      </c>
    </row>
    <row r="102" spans="1:9" s="7" customFormat="1" x14ac:dyDescent="0.25">
      <c r="A102" s="7">
        <v>504</v>
      </c>
      <c r="B102" s="7" t="s">
        <v>1168</v>
      </c>
      <c r="C102" s="7" t="s">
        <v>837</v>
      </c>
      <c r="D102" s="7" t="s">
        <v>1169</v>
      </c>
      <c r="E102" s="7" t="s">
        <v>1953</v>
      </c>
      <c r="F102" s="7">
        <v>8</v>
      </c>
      <c r="G102" s="8">
        <f t="shared" si="2"/>
        <v>1.2307692307692308</v>
      </c>
      <c r="I102" s="8">
        <f t="shared" si="3"/>
        <v>0</v>
      </c>
    </row>
    <row r="103" spans="1:9" s="7" customFormat="1" x14ac:dyDescent="0.25">
      <c r="A103" s="7">
        <v>504</v>
      </c>
      <c r="B103" s="7" t="s">
        <v>1258</v>
      </c>
      <c r="C103" s="7" t="s">
        <v>837</v>
      </c>
      <c r="D103" s="7" t="s">
        <v>1259</v>
      </c>
      <c r="E103" s="7" t="s">
        <v>1953</v>
      </c>
      <c r="F103" s="7">
        <v>8</v>
      </c>
      <c r="G103" s="8">
        <f t="shared" si="2"/>
        <v>1.2307692307692308</v>
      </c>
      <c r="I103" s="8">
        <f t="shared" si="3"/>
        <v>0</v>
      </c>
    </row>
    <row r="104" spans="1:9" s="7" customFormat="1" x14ac:dyDescent="0.25">
      <c r="A104" s="7">
        <v>504</v>
      </c>
      <c r="B104" s="7" t="s">
        <v>1260</v>
      </c>
      <c r="C104" s="7" t="s">
        <v>837</v>
      </c>
      <c r="D104" s="7" t="s">
        <v>1261</v>
      </c>
      <c r="E104" s="7" t="s">
        <v>1953</v>
      </c>
      <c r="F104" s="7">
        <v>8</v>
      </c>
      <c r="G104" s="8">
        <f t="shared" si="2"/>
        <v>1.2307692307692308</v>
      </c>
      <c r="I104" s="8">
        <f t="shared" si="3"/>
        <v>0</v>
      </c>
    </row>
    <row r="105" spans="1:9" s="7" customFormat="1" x14ac:dyDescent="0.25">
      <c r="A105" s="7">
        <v>504</v>
      </c>
      <c r="B105" s="7" t="s">
        <v>1264</v>
      </c>
      <c r="C105" s="7" t="s">
        <v>837</v>
      </c>
      <c r="D105" s="7" t="s">
        <v>1265</v>
      </c>
      <c r="E105" s="7" t="s">
        <v>1953</v>
      </c>
      <c r="F105" s="7">
        <v>8</v>
      </c>
      <c r="G105" s="8">
        <f t="shared" si="2"/>
        <v>1.2307692307692308</v>
      </c>
      <c r="I105" s="8">
        <f t="shared" si="3"/>
        <v>0</v>
      </c>
    </row>
    <row r="106" spans="1:9" s="7" customFormat="1" x14ac:dyDescent="0.25">
      <c r="A106" s="7">
        <v>504</v>
      </c>
      <c r="B106" s="7" t="s">
        <v>1266</v>
      </c>
      <c r="C106" s="7" t="s">
        <v>837</v>
      </c>
      <c r="D106" s="7" t="s">
        <v>1267</v>
      </c>
      <c r="E106" s="7" t="s">
        <v>1953</v>
      </c>
      <c r="F106" s="7">
        <v>8</v>
      </c>
      <c r="G106" s="8">
        <f t="shared" si="2"/>
        <v>1.2307692307692308</v>
      </c>
      <c r="I106" s="8">
        <f t="shared" si="3"/>
        <v>0</v>
      </c>
    </row>
    <row r="107" spans="1:9" s="7" customFormat="1" x14ac:dyDescent="0.25">
      <c r="A107" s="7">
        <v>504</v>
      </c>
      <c r="B107" s="7" t="s">
        <v>1268</v>
      </c>
      <c r="C107" s="7" t="s">
        <v>837</v>
      </c>
      <c r="D107" s="7" t="s">
        <v>1269</v>
      </c>
      <c r="E107" s="7" t="s">
        <v>1953</v>
      </c>
      <c r="F107" s="7">
        <v>8</v>
      </c>
      <c r="G107" s="8">
        <f t="shared" si="2"/>
        <v>1.2307692307692308</v>
      </c>
      <c r="I107" s="8">
        <f t="shared" si="3"/>
        <v>0</v>
      </c>
    </row>
    <row r="108" spans="1:9" s="7" customFormat="1" x14ac:dyDescent="0.25">
      <c r="A108" s="7">
        <v>504</v>
      </c>
      <c r="B108" s="7" t="s">
        <v>1270</v>
      </c>
      <c r="C108" s="7" t="s">
        <v>837</v>
      </c>
      <c r="D108" s="7" t="s">
        <v>1271</v>
      </c>
      <c r="E108" s="7" t="s">
        <v>1953</v>
      </c>
      <c r="F108" s="7">
        <v>8</v>
      </c>
      <c r="G108" s="8">
        <f t="shared" si="2"/>
        <v>1.2307692307692308</v>
      </c>
      <c r="I108" s="8">
        <f t="shared" si="3"/>
        <v>0</v>
      </c>
    </row>
    <row r="109" spans="1:9" s="7" customFormat="1" x14ac:dyDescent="0.25">
      <c r="A109" s="7">
        <v>504</v>
      </c>
      <c r="B109" s="7" t="s">
        <v>1272</v>
      </c>
      <c r="C109" s="7" t="s">
        <v>837</v>
      </c>
      <c r="D109" s="7" t="s">
        <v>1273</v>
      </c>
      <c r="E109" s="7" t="s">
        <v>1953</v>
      </c>
      <c r="F109" s="7">
        <v>8</v>
      </c>
      <c r="G109" s="8">
        <f t="shared" si="2"/>
        <v>1.2307692307692308</v>
      </c>
      <c r="I109" s="8">
        <f t="shared" si="3"/>
        <v>0</v>
      </c>
    </row>
    <row r="110" spans="1:9" s="7" customFormat="1" x14ac:dyDescent="0.25">
      <c r="A110" s="7">
        <v>504</v>
      </c>
      <c r="B110" s="7" t="s">
        <v>1274</v>
      </c>
      <c r="C110" s="7" t="s">
        <v>837</v>
      </c>
      <c r="D110" s="7" t="s">
        <v>1275</v>
      </c>
      <c r="E110" s="7" t="s">
        <v>1953</v>
      </c>
      <c r="F110" s="7">
        <v>8</v>
      </c>
      <c r="G110" s="8">
        <f t="shared" si="2"/>
        <v>1.2307692307692308</v>
      </c>
      <c r="I110" s="8">
        <f t="shared" si="3"/>
        <v>0</v>
      </c>
    </row>
    <row r="111" spans="1:9" s="7" customFormat="1" x14ac:dyDescent="0.25">
      <c r="A111" s="7">
        <v>504</v>
      </c>
      <c r="B111" s="7" t="s">
        <v>1330</v>
      </c>
      <c r="C111" s="7" t="s">
        <v>837</v>
      </c>
      <c r="D111" s="7" t="s">
        <v>1331</v>
      </c>
      <c r="E111" s="7" t="s">
        <v>1953</v>
      </c>
      <c r="F111" s="7">
        <v>1</v>
      </c>
      <c r="G111" s="8">
        <f t="shared" si="2"/>
        <v>0.15384615384615385</v>
      </c>
      <c r="H111" s="7">
        <v>1</v>
      </c>
      <c r="I111" s="8">
        <f t="shared" si="3"/>
        <v>0.15384615384615385</v>
      </c>
    </row>
    <row r="112" spans="1:9" s="7" customFormat="1" x14ac:dyDescent="0.25">
      <c r="A112" s="7">
        <v>504</v>
      </c>
      <c r="B112" s="7" t="s">
        <v>1348</v>
      </c>
      <c r="C112" s="7" t="s">
        <v>837</v>
      </c>
      <c r="D112" s="7" t="s">
        <v>1349</v>
      </c>
      <c r="E112" s="7" t="s">
        <v>1990</v>
      </c>
      <c r="F112" s="7">
        <v>0</v>
      </c>
      <c r="G112" s="8">
        <f t="shared" si="2"/>
        <v>0</v>
      </c>
      <c r="H112" s="7">
        <v>1</v>
      </c>
      <c r="I112" s="8">
        <f t="shared" si="3"/>
        <v>0.15384615384615385</v>
      </c>
    </row>
    <row r="113" spans="1:9" s="7" customFormat="1" x14ac:dyDescent="0.25">
      <c r="A113" s="7">
        <v>504</v>
      </c>
      <c r="B113" s="7" t="s">
        <v>1170</v>
      </c>
      <c r="C113" s="7" t="s">
        <v>837</v>
      </c>
      <c r="D113" s="7" t="s">
        <v>1171</v>
      </c>
      <c r="E113" s="7" t="s">
        <v>1948</v>
      </c>
      <c r="F113" s="7">
        <v>8</v>
      </c>
      <c r="G113" s="8">
        <f t="shared" si="2"/>
        <v>1.2307692307692308</v>
      </c>
      <c r="I113" s="8">
        <f t="shared" si="3"/>
        <v>0</v>
      </c>
    </row>
    <row r="114" spans="1:9" s="7" customFormat="1" x14ac:dyDescent="0.25">
      <c r="A114" s="7">
        <v>504</v>
      </c>
      <c r="B114" s="7" t="s">
        <v>1276</v>
      </c>
      <c r="C114" s="7" t="s">
        <v>837</v>
      </c>
      <c r="D114" s="7" t="s">
        <v>1277</v>
      </c>
      <c r="E114" s="7" t="s">
        <v>1948</v>
      </c>
      <c r="F114" s="7">
        <v>8</v>
      </c>
      <c r="G114" s="8">
        <f t="shared" si="2"/>
        <v>1.2307692307692308</v>
      </c>
      <c r="I114" s="8">
        <f t="shared" si="3"/>
        <v>0</v>
      </c>
    </row>
    <row r="115" spans="1:9" s="7" customFormat="1" x14ac:dyDescent="0.25">
      <c r="A115" s="7">
        <v>504</v>
      </c>
      <c r="B115" s="7" t="s">
        <v>1278</v>
      </c>
      <c r="C115" s="7" t="s">
        <v>837</v>
      </c>
      <c r="D115" s="7" t="s">
        <v>1279</v>
      </c>
      <c r="E115" s="7" t="s">
        <v>1948</v>
      </c>
      <c r="F115" s="7">
        <v>8</v>
      </c>
      <c r="G115" s="8">
        <f t="shared" si="2"/>
        <v>1.2307692307692308</v>
      </c>
      <c r="I115" s="8">
        <f t="shared" si="3"/>
        <v>0</v>
      </c>
    </row>
    <row r="116" spans="1:9" s="7" customFormat="1" x14ac:dyDescent="0.25">
      <c r="A116" s="7">
        <v>504</v>
      </c>
      <c r="B116" s="7" t="s">
        <v>1280</v>
      </c>
      <c r="C116" s="7" t="s">
        <v>837</v>
      </c>
      <c r="D116" s="7" t="s">
        <v>1281</v>
      </c>
      <c r="E116" s="7" t="s">
        <v>1948</v>
      </c>
      <c r="F116" s="7">
        <v>8</v>
      </c>
      <c r="G116" s="8">
        <f t="shared" si="2"/>
        <v>1.2307692307692308</v>
      </c>
      <c r="I116" s="8">
        <f t="shared" si="3"/>
        <v>0</v>
      </c>
    </row>
    <row r="117" spans="1:9" s="7" customFormat="1" x14ac:dyDescent="0.25">
      <c r="A117" s="7">
        <v>504</v>
      </c>
      <c r="B117" s="7" t="s">
        <v>1282</v>
      </c>
      <c r="C117" s="7" t="s">
        <v>837</v>
      </c>
      <c r="D117" s="7" t="s">
        <v>1283</v>
      </c>
      <c r="E117" s="7" t="s">
        <v>1948</v>
      </c>
      <c r="F117" s="7">
        <v>8</v>
      </c>
      <c r="G117" s="8">
        <f t="shared" si="2"/>
        <v>1.2307692307692308</v>
      </c>
      <c r="I117" s="8">
        <f t="shared" si="3"/>
        <v>0</v>
      </c>
    </row>
    <row r="118" spans="1:9" s="7" customFormat="1" x14ac:dyDescent="0.25">
      <c r="A118" s="7">
        <v>504</v>
      </c>
      <c r="B118" s="7" t="s">
        <v>1286</v>
      </c>
      <c r="C118" s="7" t="s">
        <v>837</v>
      </c>
      <c r="D118" s="7" t="s">
        <v>1287</v>
      </c>
      <c r="E118" s="7" t="s">
        <v>1948</v>
      </c>
      <c r="F118" s="7">
        <v>8</v>
      </c>
      <c r="G118" s="8">
        <f t="shared" si="2"/>
        <v>1.2307692307692308</v>
      </c>
      <c r="I118" s="8">
        <f t="shared" si="3"/>
        <v>0</v>
      </c>
    </row>
    <row r="119" spans="1:9" s="7" customFormat="1" x14ac:dyDescent="0.25">
      <c r="A119" s="7">
        <v>504</v>
      </c>
      <c r="B119" s="7" t="s">
        <v>1288</v>
      </c>
      <c r="C119" s="7" t="s">
        <v>837</v>
      </c>
      <c r="D119" s="7" t="s">
        <v>1289</v>
      </c>
      <c r="E119" s="7" t="s">
        <v>1948</v>
      </c>
      <c r="F119" s="7">
        <v>8</v>
      </c>
      <c r="G119" s="8">
        <f t="shared" si="2"/>
        <v>1.2307692307692308</v>
      </c>
      <c r="I119" s="8">
        <f t="shared" si="3"/>
        <v>0</v>
      </c>
    </row>
    <row r="120" spans="1:9" s="7" customFormat="1" x14ac:dyDescent="0.25">
      <c r="A120" s="7">
        <v>504</v>
      </c>
      <c r="B120" s="7" t="s">
        <v>1290</v>
      </c>
      <c r="C120" s="7" t="s">
        <v>837</v>
      </c>
      <c r="D120" s="7" t="s">
        <v>1291</v>
      </c>
      <c r="E120" s="7" t="s">
        <v>1948</v>
      </c>
      <c r="F120" s="7">
        <v>8</v>
      </c>
      <c r="G120" s="8">
        <f t="shared" si="2"/>
        <v>1.2307692307692308</v>
      </c>
      <c r="I120" s="8">
        <f t="shared" si="3"/>
        <v>0</v>
      </c>
    </row>
    <row r="121" spans="1:9" s="7" customFormat="1" x14ac:dyDescent="0.25">
      <c r="A121" s="7">
        <v>504</v>
      </c>
      <c r="B121" s="7" t="s">
        <v>1292</v>
      </c>
      <c r="C121" s="7" t="s">
        <v>837</v>
      </c>
      <c r="D121" s="7" t="s">
        <v>1293</v>
      </c>
      <c r="E121" s="7" t="s">
        <v>1948</v>
      </c>
      <c r="F121" s="7">
        <v>8</v>
      </c>
      <c r="G121" s="8">
        <f t="shared" si="2"/>
        <v>1.2307692307692308</v>
      </c>
      <c r="I121" s="8">
        <f t="shared" si="3"/>
        <v>0</v>
      </c>
    </row>
    <row r="122" spans="1:9" s="7" customFormat="1" x14ac:dyDescent="0.25">
      <c r="A122" s="7">
        <v>504</v>
      </c>
      <c r="B122" s="7" t="s">
        <v>1332</v>
      </c>
      <c r="C122" s="7" t="s">
        <v>837</v>
      </c>
      <c r="D122" s="7" t="s">
        <v>1333</v>
      </c>
      <c r="E122" s="7" t="s">
        <v>1948</v>
      </c>
      <c r="F122" s="7">
        <v>1</v>
      </c>
      <c r="G122" s="8">
        <f t="shared" si="2"/>
        <v>0.15384615384615385</v>
      </c>
      <c r="H122" s="7">
        <v>1</v>
      </c>
      <c r="I122" s="8">
        <f t="shared" si="3"/>
        <v>0.15384615384615385</v>
      </c>
    </row>
    <row r="123" spans="1:9" s="7" customFormat="1" x14ac:dyDescent="0.25">
      <c r="A123" s="7">
        <v>504</v>
      </c>
      <c r="B123" s="7" t="s">
        <v>1350</v>
      </c>
      <c r="C123" s="7" t="s">
        <v>837</v>
      </c>
      <c r="D123" s="7" t="s">
        <v>1351</v>
      </c>
      <c r="E123" s="7" t="s">
        <v>1991</v>
      </c>
      <c r="F123" s="7">
        <v>0</v>
      </c>
      <c r="G123" s="8">
        <f t="shared" si="2"/>
        <v>0</v>
      </c>
      <c r="H123" s="7">
        <v>1</v>
      </c>
      <c r="I123" s="8">
        <f t="shared" si="3"/>
        <v>0.15384615384615385</v>
      </c>
    </row>
    <row r="124" spans="1:9" s="7" customFormat="1" x14ac:dyDescent="0.25">
      <c r="A124" s="7">
        <v>504</v>
      </c>
      <c r="B124" s="7" t="s">
        <v>1172</v>
      </c>
      <c r="C124" s="7" t="s">
        <v>837</v>
      </c>
      <c r="D124" s="7" t="s">
        <v>1173</v>
      </c>
      <c r="E124" s="7" t="s">
        <v>1950</v>
      </c>
      <c r="F124" s="7">
        <v>8</v>
      </c>
      <c r="G124" s="8">
        <f t="shared" si="2"/>
        <v>1.2307692307692308</v>
      </c>
      <c r="I124" s="8">
        <f t="shared" si="3"/>
        <v>0</v>
      </c>
    </row>
    <row r="125" spans="1:9" s="7" customFormat="1" x14ac:dyDescent="0.25">
      <c r="A125" s="7">
        <v>504</v>
      </c>
      <c r="B125" s="7" t="s">
        <v>1294</v>
      </c>
      <c r="C125" s="7" t="s">
        <v>837</v>
      </c>
      <c r="D125" s="7" t="s">
        <v>1295</v>
      </c>
      <c r="E125" s="7" t="s">
        <v>1950</v>
      </c>
      <c r="F125" s="7">
        <v>8</v>
      </c>
      <c r="G125" s="8">
        <f t="shared" si="2"/>
        <v>1.2307692307692308</v>
      </c>
      <c r="I125" s="8">
        <f t="shared" si="3"/>
        <v>0</v>
      </c>
    </row>
    <row r="126" spans="1:9" s="7" customFormat="1" x14ac:dyDescent="0.25">
      <c r="A126" s="7">
        <v>504</v>
      </c>
      <c r="B126" s="7" t="s">
        <v>1296</v>
      </c>
      <c r="C126" s="7" t="s">
        <v>837</v>
      </c>
      <c r="D126" s="7" t="s">
        <v>1297</v>
      </c>
      <c r="E126" s="7" t="s">
        <v>1950</v>
      </c>
      <c r="F126" s="7">
        <v>8</v>
      </c>
      <c r="G126" s="8">
        <f t="shared" si="2"/>
        <v>1.2307692307692308</v>
      </c>
      <c r="I126" s="8">
        <f t="shared" si="3"/>
        <v>0</v>
      </c>
    </row>
    <row r="127" spans="1:9" s="7" customFormat="1" x14ac:dyDescent="0.25">
      <c r="A127" s="7">
        <v>504</v>
      </c>
      <c r="B127" s="7" t="s">
        <v>1298</v>
      </c>
      <c r="C127" s="7" t="s">
        <v>837</v>
      </c>
      <c r="D127" s="7" t="s">
        <v>1299</v>
      </c>
      <c r="E127" s="7" t="s">
        <v>1950</v>
      </c>
      <c r="F127" s="7">
        <v>8</v>
      </c>
      <c r="G127" s="8">
        <f t="shared" si="2"/>
        <v>1.2307692307692308</v>
      </c>
      <c r="I127" s="8">
        <f t="shared" si="3"/>
        <v>0</v>
      </c>
    </row>
    <row r="128" spans="1:9" s="7" customFormat="1" x14ac:dyDescent="0.25">
      <c r="A128" s="7">
        <v>504</v>
      </c>
      <c r="B128" s="7" t="s">
        <v>1300</v>
      </c>
      <c r="C128" s="7" t="s">
        <v>837</v>
      </c>
      <c r="D128" s="7" t="s">
        <v>1301</v>
      </c>
      <c r="E128" s="7" t="s">
        <v>1950</v>
      </c>
      <c r="F128" s="7">
        <v>8</v>
      </c>
      <c r="G128" s="8">
        <f t="shared" si="2"/>
        <v>1.2307692307692308</v>
      </c>
      <c r="I128" s="8">
        <f t="shared" si="3"/>
        <v>0</v>
      </c>
    </row>
    <row r="129" spans="1:9" s="7" customFormat="1" x14ac:dyDescent="0.25">
      <c r="A129" s="7">
        <v>504</v>
      </c>
      <c r="B129" s="7" t="s">
        <v>1302</v>
      </c>
      <c r="C129" s="7" t="s">
        <v>837</v>
      </c>
      <c r="D129" s="7" t="s">
        <v>1303</v>
      </c>
      <c r="E129" s="7" t="s">
        <v>1950</v>
      </c>
      <c r="F129" s="7">
        <v>8</v>
      </c>
      <c r="G129" s="8">
        <f t="shared" si="2"/>
        <v>1.2307692307692308</v>
      </c>
      <c r="I129" s="8">
        <f t="shared" si="3"/>
        <v>0</v>
      </c>
    </row>
    <row r="130" spans="1:9" s="7" customFormat="1" x14ac:dyDescent="0.25">
      <c r="A130" s="7">
        <v>504</v>
      </c>
      <c r="B130" s="7" t="s">
        <v>1304</v>
      </c>
      <c r="C130" s="7" t="s">
        <v>837</v>
      </c>
      <c r="D130" s="7" t="s">
        <v>1305</v>
      </c>
      <c r="E130" s="7" t="s">
        <v>1950</v>
      </c>
      <c r="F130" s="7">
        <v>8</v>
      </c>
      <c r="G130" s="8">
        <f t="shared" ref="G130:G193" si="4">F130/6.5</f>
        <v>1.2307692307692308</v>
      </c>
      <c r="I130" s="8">
        <f t="shared" ref="I130:I193" si="5">H130/6.5</f>
        <v>0</v>
      </c>
    </row>
    <row r="131" spans="1:9" s="7" customFormat="1" x14ac:dyDescent="0.25">
      <c r="A131" s="7">
        <v>504</v>
      </c>
      <c r="B131" s="7" t="s">
        <v>1308</v>
      </c>
      <c r="C131" s="7" t="s">
        <v>837</v>
      </c>
      <c r="D131" s="7" t="s">
        <v>1309</v>
      </c>
      <c r="E131" s="7" t="s">
        <v>1950</v>
      </c>
      <c r="F131" s="7">
        <v>8</v>
      </c>
      <c r="G131" s="8">
        <f t="shared" si="4"/>
        <v>1.2307692307692308</v>
      </c>
      <c r="I131" s="8">
        <f t="shared" si="5"/>
        <v>0</v>
      </c>
    </row>
    <row r="132" spans="1:9" s="7" customFormat="1" x14ac:dyDescent="0.25">
      <c r="A132" s="7">
        <v>504</v>
      </c>
      <c r="B132" s="7" t="s">
        <v>1310</v>
      </c>
      <c r="C132" s="7" t="s">
        <v>837</v>
      </c>
      <c r="D132" s="7" t="s">
        <v>1311</v>
      </c>
      <c r="E132" s="7" t="s">
        <v>1950</v>
      </c>
      <c r="F132" s="7">
        <v>8</v>
      </c>
      <c r="G132" s="8">
        <f t="shared" si="4"/>
        <v>1.2307692307692308</v>
      </c>
      <c r="I132" s="8">
        <f t="shared" si="5"/>
        <v>0</v>
      </c>
    </row>
    <row r="133" spans="1:9" s="7" customFormat="1" x14ac:dyDescent="0.25">
      <c r="A133" s="7">
        <v>504</v>
      </c>
      <c r="B133" s="7" t="s">
        <v>1334</v>
      </c>
      <c r="C133" s="7" t="s">
        <v>837</v>
      </c>
      <c r="D133" s="7" t="s">
        <v>1335</v>
      </c>
      <c r="E133" s="7" t="s">
        <v>1950</v>
      </c>
      <c r="F133" s="7">
        <v>1</v>
      </c>
      <c r="G133" s="8">
        <f t="shared" si="4"/>
        <v>0.15384615384615385</v>
      </c>
      <c r="H133" s="7">
        <v>1</v>
      </c>
      <c r="I133" s="8">
        <f t="shared" si="5"/>
        <v>0.15384615384615385</v>
      </c>
    </row>
    <row r="134" spans="1:9" s="7" customFormat="1" x14ac:dyDescent="0.25">
      <c r="A134" s="7">
        <v>504</v>
      </c>
      <c r="B134" s="7" t="s">
        <v>1352</v>
      </c>
      <c r="C134" s="7" t="s">
        <v>837</v>
      </c>
      <c r="D134" s="7" t="s">
        <v>1353</v>
      </c>
      <c r="E134" s="7" t="s">
        <v>1992</v>
      </c>
      <c r="F134" s="7">
        <v>0</v>
      </c>
      <c r="G134" s="8">
        <f t="shared" si="4"/>
        <v>0</v>
      </c>
      <c r="H134" s="7">
        <v>1</v>
      </c>
      <c r="I134" s="8">
        <f t="shared" si="5"/>
        <v>0.15384615384615385</v>
      </c>
    </row>
    <row r="135" spans="1:9" s="7" customFormat="1" x14ac:dyDescent="0.25">
      <c r="A135" s="7">
        <v>505</v>
      </c>
      <c r="B135" s="7" t="s">
        <v>871</v>
      </c>
      <c r="C135" s="7" t="s">
        <v>837</v>
      </c>
      <c r="D135" s="7" t="s">
        <v>872</v>
      </c>
      <c r="E135" s="7" t="s">
        <v>1959</v>
      </c>
      <c r="F135" s="7">
        <v>370</v>
      </c>
      <c r="G135" s="8">
        <f t="shared" si="4"/>
        <v>56.92307692307692</v>
      </c>
      <c r="H135" s="7">
        <v>0.85</v>
      </c>
      <c r="I135" s="8">
        <f t="shared" si="5"/>
        <v>0.13076923076923078</v>
      </c>
    </row>
    <row r="136" spans="1:9" s="7" customFormat="1" x14ac:dyDescent="0.25">
      <c r="A136" s="7">
        <v>505</v>
      </c>
      <c r="B136" s="7" t="s">
        <v>873</v>
      </c>
      <c r="C136" s="7" t="s">
        <v>837</v>
      </c>
      <c r="D136" s="7" t="s">
        <v>874</v>
      </c>
      <c r="E136" s="7" t="s">
        <v>1959</v>
      </c>
      <c r="F136" s="7">
        <v>370</v>
      </c>
      <c r="G136" s="8">
        <f t="shared" si="4"/>
        <v>56.92307692307692</v>
      </c>
      <c r="H136" s="7">
        <v>0.85</v>
      </c>
      <c r="I136" s="8">
        <f t="shared" si="5"/>
        <v>0.13076923076923078</v>
      </c>
    </row>
    <row r="137" spans="1:9" s="7" customFormat="1" x14ac:dyDescent="0.25">
      <c r="A137" s="7">
        <v>505</v>
      </c>
      <c r="B137" s="7" t="s">
        <v>883</v>
      </c>
      <c r="C137" s="7" t="s">
        <v>837</v>
      </c>
      <c r="D137" s="7" t="s">
        <v>884</v>
      </c>
      <c r="E137" s="7" t="s">
        <v>1959</v>
      </c>
      <c r="F137" s="7">
        <v>370</v>
      </c>
      <c r="G137" s="8">
        <f t="shared" si="4"/>
        <v>56.92307692307692</v>
      </c>
      <c r="H137" s="7">
        <v>0.85</v>
      </c>
      <c r="I137" s="8">
        <f t="shared" si="5"/>
        <v>0.13076923076923078</v>
      </c>
    </row>
    <row r="138" spans="1:9" s="7" customFormat="1" x14ac:dyDescent="0.25">
      <c r="A138" s="7">
        <v>505</v>
      </c>
      <c r="B138" s="7" t="s">
        <v>885</v>
      </c>
      <c r="C138" s="7" t="s">
        <v>837</v>
      </c>
      <c r="D138" s="7" t="s">
        <v>886</v>
      </c>
      <c r="E138" s="7" t="s">
        <v>1959</v>
      </c>
      <c r="F138" s="7">
        <v>370</v>
      </c>
      <c r="G138" s="8">
        <f t="shared" si="4"/>
        <v>56.92307692307692</v>
      </c>
      <c r="H138" s="7">
        <v>0.85</v>
      </c>
      <c r="I138" s="8">
        <f t="shared" si="5"/>
        <v>0.13076923076923078</v>
      </c>
    </row>
    <row r="139" spans="1:9" s="7" customFormat="1" x14ac:dyDescent="0.25">
      <c r="A139" s="7">
        <v>501</v>
      </c>
      <c r="B139" s="7" t="s">
        <v>957</v>
      </c>
      <c r="C139" s="7" t="s">
        <v>837</v>
      </c>
      <c r="D139" s="7" t="s">
        <v>958</v>
      </c>
      <c r="E139" s="7" t="s">
        <v>1968</v>
      </c>
      <c r="F139" s="7">
        <v>50</v>
      </c>
      <c r="G139" s="8">
        <f t="shared" si="4"/>
        <v>7.6923076923076925</v>
      </c>
      <c r="I139" s="8">
        <f t="shared" si="5"/>
        <v>0</v>
      </c>
    </row>
    <row r="140" spans="1:9" s="7" customFormat="1" x14ac:dyDescent="0.25">
      <c r="A140" s="7">
        <v>501</v>
      </c>
      <c r="B140" s="7" t="s">
        <v>959</v>
      </c>
      <c r="C140" s="7" t="s">
        <v>837</v>
      </c>
      <c r="D140" s="7" t="s">
        <v>960</v>
      </c>
      <c r="E140" s="7" t="s">
        <v>1968</v>
      </c>
      <c r="F140" s="7">
        <v>50</v>
      </c>
      <c r="G140" s="8">
        <f t="shared" si="4"/>
        <v>7.6923076923076925</v>
      </c>
      <c r="I140" s="8">
        <f t="shared" si="5"/>
        <v>0</v>
      </c>
    </row>
    <row r="141" spans="1:9" s="7" customFormat="1" x14ac:dyDescent="0.25">
      <c r="A141" s="7">
        <v>501</v>
      </c>
      <c r="B141" s="7" t="s">
        <v>961</v>
      </c>
      <c r="C141" s="7" t="s">
        <v>837</v>
      </c>
      <c r="D141" s="7" t="s">
        <v>962</v>
      </c>
      <c r="E141" s="7" t="s">
        <v>1968</v>
      </c>
      <c r="F141" s="7">
        <v>50</v>
      </c>
      <c r="G141" s="8">
        <f t="shared" si="4"/>
        <v>7.6923076923076925</v>
      </c>
      <c r="I141" s="8">
        <f t="shared" si="5"/>
        <v>0</v>
      </c>
    </row>
    <row r="142" spans="1:9" s="7" customFormat="1" x14ac:dyDescent="0.25">
      <c r="A142" s="7">
        <v>501</v>
      </c>
      <c r="B142" s="7" t="s">
        <v>963</v>
      </c>
      <c r="C142" s="7" t="s">
        <v>837</v>
      </c>
      <c r="D142" s="7" t="s">
        <v>964</v>
      </c>
      <c r="E142" s="7" t="s">
        <v>1968</v>
      </c>
      <c r="F142" s="7">
        <v>50</v>
      </c>
      <c r="G142" s="8">
        <f t="shared" si="4"/>
        <v>7.6923076923076925</v>
      </c>
      <c r="I142" s="8">
        <f t="shared" si="5"/>
        <v>0</v>
      </c>
    </row>
    <row r="143" spans="1:9" s="7" customFormat="1" x14ac:dyDescent="0.25">
      <c r="A143" s="7">
        <v>501</v>
      </c>
      <c r="B143" s="7" t="s">
        <v>965</v>
      </c>
      <c r="C143" s="7" t="s">
        <v>837</v>
      </c>
      <c r="D143" s="7" t="s">
        <v>966</v>
      </c>
      <c r="E143" s="7" t="s">
        <v>1968</v>
      </c>
      <c r="F143" s="7">
        <v>50</v>
      </c>
      <c r="G143" s="8">
        <f t="shared" si="4"/>
        <v>7.6923076923076925</v>
      </c>
      <c r="I143" s="8">
        <f t="shared" si="5"/>
        <v>0</v>
      </c>
    </row>
    <row r="144" spans="1:9" s="7" customFormat="1" x14ac:dyDescent="0.25">
      <c r="A144" s="7">
        <v>501</v>
      </c>
      <c r="B144" s="7" t="s">
        <v>955</v>
      </c>
      <c r="C144" s="7" t="s">
        <v>837</v>
      </c>
      <c r="D144" s="7" t="s">
        <v>956</v>
      </c>
      <c r="E144" s="7" t="s">
        <v>1980</v>
      </c>
      <c r="F144" s="7">
        <v>50</v>
      </c>
      <c r="G144" s="8">
        <f t="shared" si="4"/>
        <v>7.6923076923076925</v>
      </c>
      <c r="I144" s="8">
        <f t="shared" si="5"/>
        <v>0</v>
      </c>
    </row>
    <row r="145" spans="1:9" s="7" customFormat="1" x14ac:dyDescent="0.25">
      <c r="A145" s="7">
        <v>501</v>
      </c>
      <c r="B145" s="7" t="s">
        <v>945</v>
      </c>
      <c r="C145" s="7" t="s">
        <v>837</v>
      </c>
      <c r="D145" s="7" t="s">
        <v>946</v>
      </c>
      <c r="E145" s="7" t="s">
        <v>1967</v>
      </c>
      <c r="F145" s="7">
        <v>50</v>
      </c>
      <c r="G145" s="8">
        <f t="shared" si="4"/>
        <v>7.6923076923076925</v>
      </c>
      <c r="I145" s="8">
        <f t="shared" si="5"/>
        <v>0</v>
      </c>
    </row>
    <row r="146" spans="1:9" s="7" customFormat="1" x14ac:dyDescent="0.25">
      <c r="A146" s="7">
        <v>501</v>
      </c>
      <c r="B146" s="7" t="s">
        <v>947</v>
      </c>
      <c r="C146" s="7" t="s">
        <v>837</v>
      </c>
      <c r="D146" s="7" t="s">
        <v>948</v>
      </c>
      <c r="E146" s="7" t="s">
        <v>1967</v>
      </c>
      <c r="F146" s="7">
        <v>50</v>
      </c>
      <c r="G146" s="8">
        <f t="shared" si="4"/>
        <v>7.6923076923076925</v>
      </c>
      <c r="I146" s="8">
        <f t="shared" si="5"/>
        <v>0</v>
      </c>
    </row>
    <row r="147" spans="1:9" s="7" customFormat="1" x14ac:dyDescent="0.25">
      <c r="A147" s="7">
        <v>501</v>
      </c>
      <c r="B147" s="7" t="s">
        <v>949</v>
      </c>
      <c r="C147" s="7" t="s">
        <v>837</v>
      </c>
      <c r="D147" s="7" t="s">
        <v>950</v>
      </c>
      <c r="E147" s="7" t="s">
        <v>1967</v>
      </c>
      <c r="F147" s="7">
        <v>50</v>
      </c>
      <c r="G147" s="8">
        <f t="shared" si="4"/>
        <v>7.6923076923076925</v>
      </c>
      <c r="I147" s="8">
        <f t="shared" si="5"/>
        <v>0</v>
      </c>
    </row>
    <row r="148" spans="1:9" s="7" customFormat="1" x14ac:dyDescent="0.25">
      <c r="A148" s="7">
        <v>501</v>
      </c>
      <c r="B148" s="7" t="s">
        <v>951</v>
      </c>
      <c r="C148" s="7" t="s">
        <v>837</v>
      </c>
      <c r="D148" s="7" t="s">
        <v>952</v>
      </c>
      <c r="E148" s="7" t="s">
        <v>1967</v>
      </c>
      <c r="F148" s="7">
        <v>50</v>
      </c>
      <c r="G148" s="8">
        <f t="shared" si="4"/>
        <v>7.6923076923076925</v>
      </c>
      <c r="I148" s="8">
        <f t="shared" si="5"/>
        <v>0</v>
      </c>
    </row>
    <row r="149" spans="1:9" s="7" customFormat="1" x14ac:dyDescent="0.25">
      <c r="A149" s="7">
        <v>501</v>
      </c>
      <c r="B149" s="7" t="s">
        <v>953</v>
      </c>
      <c r="C149" s="7" t="s">
        <v>837</v>
      </c>
      <c r="D149" s="7" t="s">
        <v>954</v>
      </c>
      <c r="E149" s="7" t="s">
        <v>1967</v>
      </c>
      <c r="F149" s="7">
        <v>50</v>
      </c>
      <c r="G149" s="8">
        <f t="shared" si="4"/>
        <v>7.6923076923076925</v>
      </c>
      <c r="I149" s="8">
        <f t="shared" si="5"/>
        <v>0</v>
      </c>
    </row>
    <row r="150" spans="1:9" s="7" customFormat="1" x14ac:dyDescent="0.25">
      <c r="A150" s="7">
        <v>501</v>
      </c>
      <c r="B150" s="7" t="s">
        <v>943</v>
      </c>
      <c r="C150" s="7" t="s">
        <v>837</v>
      </c>
      <c r="D150" s="7" t="s">
        <v>944</v>
      </c>
      <c r="E150" s="7" t="s">
        <v>1979</v>
      </c>
      <c r="F150" s="7">
        <v>50</v>
      </c>
      <c r="G150" s="8">
        <f t="shared" si="4"/>
        <v>7.6923076923076925</v>
      </c>
      <c r="I150" s="8">
        <f t="shared" si="5"/>
        <v>0</v>
      </c>
    </row>
    <row r="151" spans="1:9" s="7" customFormat="1" x14ac:dyDescent="0.25">
      <c r="A151" s="7">
        <v>65</v>
      </c>
      <c r="B151" s="7" t="s">
        <v>542</v>
      </c>
      <c r="C151" s="7" t="s">
        <v>1749</v>
      </c>
      <c r="D151" s="7" t="s">
        <v>544</v>
      </c>
      <c r="E151" s="7" t="s">
        <v>1995</v>
      </c>
      <c r="F151" s="7">
        <v>62.5</v>
      </c>
      <c r="G151" s="8">
        <f t="shared" si="4"/>
        <v>9.615384615384615</v>
      </c>
      <c r="H151" s="7">
        <v>6.5</v>
      </c>
      <c r="I151" s="8">
        <f t="shared" si="5"/>
        <v>1</v>
      </c>
    </row>
    <row r="152" spans="1:9" s="7" customFormat="1" x14ac:dyDescent="0.25">
      <c r="A152" s="7">
        <v>65</v>
      </c>
      <c r="B152" s="7" t="s">
        <v>545</v>
      </c>
      <c r="C152" s="7" t="s">
        <v>1748</v>
      </c>
      <c r="D152" s="7" t="s">
        <v>547</v>
      </c>
      <c r="E152" s="7" t="s">
        <v>1995</v>
      </c>
      <c r="F152" s="7">
        <v>62.5</v>
      </c>
      <c r="G152" s="8">
        <f t="shared" si="4"/>
        <v>9.615384615384615</v>
      </c>
      <c r="H152" s="7">
        <v>6.5</v>
      </c>
      <c r="I152" s="8">
        <f t="shared" si="5"/>
        <v>1</v>
      </c>
    </row>
    <row r="153" spans="1:9" s="7" customFormat="1" x14ac:dyDescent="0.25">
      <c r="A153" s="7">
        <v>65</v>
      </c>
      <c r="B153" s="7" t="s">
        <v>548</v>
      </c>
      <c r="C153" s="7" t="s">
        <v>1747</v>
      </c>
      <c r="D153" s="7" t="s">
        <v>550</v>
      </c>
      <c r="E153" s="7" t="s">
        <v>1995</v>
      </c>
      <c r="F153" s="7">
        <v>62.5</v>
      </c>
      <c r="G153" s="8">
        <f t="shared" si="4"/>
        <v>9.615384615384615</v>
      </c>
      <c r="H153" s="7">
        <v>6.5</v>
      </c>
      <c r="I153" s="8">
        <f t="shared" si="5"/>
        <v>1</v>
      </c>
    </row>
    <row r="154" spans="1:9" s="7" customFormat="1" x14ac:dyDescent="0.25">
      <c r="A154" s="7">
        <v>65</v>
      </c>
      <c r="B154" s="7" t="s">
        <v>551</v>
      </c>
      <c r="C154" s="7" t="s">
        <v>1746</v>
      </c>
      <c r="D154" s="7" t="s">
        <v>553</v>
      </c>
      <c r="E154" s="7" t="s">
        <v>1995</v>
      </c>
      <c r="F154" s="7">
        <v>62.5</v>
      </c>
      <c r="G154" s="8">
        <f t="shared" si="4"/>
        <v>9.615384615384615</v>
      </c>
      <c r="H154" s="7">
        <v>6.5</v>
      </c>
      <c r="I154" s="8">
        <f t="shared" si="5"/>
        <v>1</v>
      </c>
    </row>
    <row r="155" spans="1:9" s="7" customFormat="1" x14ac:dyDescent="0.25">
      <c r="A155" s="7">
        <v>65</v>
      </c>
      <c r="B155" s="7" t="s">
        <v>554</v>
      </c>
      <c r="C155" s="7" t="s">
        <v>1745</v>
      </c>
      <c r="D155" s="7" t="s">
        <v>556</v>
      </c>
      <c r="E155" s="7" t="s">
        <v>1995</v>
      </c>
      <c r="F155" s="7">
        <v>62.5</v>
      </c>
      <c r="G155" s="8">
        <f t="shared" si="4"/>
        <v>9.615384615384615</v>
      </c>
      <c r="H155" s="7">
        <v>6.5</v>
      </c>
      <c r="I155" s="8">
        <f t="shared" si="5"/>
        <v>1</v>
      </c>
    </row>
    <row r="156" spans="1:9" s="7" customFormat="1" x14ac:dyDescent="0.25">
      <c r="A156" s="7">
        <v>65</v>
      </c>
      <c r="B156" s="7" t="s">
        <v>557</v>
      </c>
      <c r="C156" s="7" t="s">
        <v>1744</v>
      </c>
      <c r="D156" s="7" t="s">
        <v>559</v>
      </c>
      <c r="E156" s="7" t="s">
        <v>1995</v>
      </c>
      <c r="F156" s="7">
        <v>62.5</v>
      </c>
      <c r="G156" s="8">
        <f t="shared" si="4"/>
        <v>9.615384615384615</v>
      </c>
      <c r="H156" s="7">
        <v>6.5</v>
      </c>
      <c r="I156" s="8">
        <f t="shared" si="5"/>
        <v>1</v>
      </c>
    </row>
    <row r="157" spans="1:9" s="7" customFormat="1" x14ac:dyDescent="0.25">
      <c r="A157" s="7">
        <v>65</v>
      </c>
      <c r="B157" s="7" t="s">
        <v>560</v>
      </c>
      <c r="C157" s="7" t="s">
        <v>1743</v>
      </c>
      <c r="D157" s="7" t="s">
        <v>562</v>
      </c>
      <c r="E157" s="7" t="s">
        <v>1995</v>
      </c>
      <c r="F157" s="7">
        <v>62.5</v>
      </c>
      <c r="G157" s="8">
        <f t="shared" si="4"/>
        <v>9.615384615384615</v>
      </c>
      <c r="H157" s="7">
        <v>6.5</v>
      </c>
      <c r="I157" s="8">
        <f t="shared" si="5"/>
        <v>1</v>
      </c>
    </row>
    <row r="158" spans="1:9" s="7" customFormat="1" x14ac:dyDescent="0.25">
      <c r="A158" s="7">
        <v>65</v>
      </c>
      <c r="B158" s="7" t="s">
        <v>563</v>
      </c>
      <c r="C158" s="7" t="s">
        <v>1742</v>
      </c>
      <c r="D158" s="7" t="s">
        <v>565</v>
      </c>
      <c r="E158" s="7" t="s">
        <v>1995</v>
      </c>
      <c r="F158" s="7">
        <v>62.5</v>
      </c>
      <c r="G158" s="8">
        <f t="shared" si="4"/>
        <v>9.615384615384615</v>
      </c>
      <c r="H158" s="7">
        <v>6.5</v>
      </c>
      <c r="I158" s="8">
        <f t="shared" si="5"/>
        <v>1</v>
      </c>
    </row>
    <row r="159" spans="1:9" s="7" customFormat="1" x14ac:dyDescent="0.25">
      <c r="A159" s="7">
        <v>65</v>
      </c>
      <c r="B159" s="7" t="s">
        <v>566</v>
      </c>
      <c r="C159" s="7" t="s">
        <v>1741</v>
      </c>
      <c r="D159" s="7" t="s">
        <v>568</v>
      </c>
      <c r="E159" s="7" t="s">
        <v>1995</v>
      </c>
      <c r="F159" s="7">
        <v>62.5</v>
      </c>
      <c r="G159" s="8">
        <f t="shared" si="4"/>
        <v>9.615384615384615</v>
      </c>
      <c r="H159" s="7">
        <v>6.5</v>
      </c>
      <c r="I159" s="8">
        <f t="shared" si="5"/>
        <v>1</v>
      </c>
    </row>
    <row r="160" spans="1:9" s="7" customFormat="1" x14ac:dyDescent="0.25">
      <c r="A160" s="7">
        <v>65</v>
      </c>
      <c r="B160" s="7" t="s">
        <v>569</v>
      </c>
      <c r="C160" s="7" t="s">
        <v>1740</v>
      </c>
      <c r="D160" s="7" t="s">
        <v>571</v>
      </c>
      <c r="E160" s="7" t="s">
        <v>1995</v>
      </c>
      <c r="F160" s="7">
        <v>62.5</v>
      </c>
      <c r="G160" s="8">
        <f t="shared" si="4"/>
        <v>9.615384615384615</v>
      </c>
      <c r="H160" s="7">
        <v>6.5</v>
      </c>
      <c r="I160" s="8">
        <f t="shared" si="5"/>
        <v>1</v>
      </c>
    </row>
    <row r="161" spans="1:9" s="7" customFormat="1" x14ac:dyDescent="0.25">
      <c r="A161" s="7">
        <v>65</v>
      </c>
      <c r="B161" s="7" t="s">
        <v>572</v>
      </c>
      <c r="C161" s="7" t="s">
        <v>1739</v>
      </c>
      <c r="D161" s="7" t="s">
        <v>574</v>
      </c>
      <c r="E161" s="7" t="s">
        <v>1995</v>
      </c>
      <c r="F161" s="7">
        <v>62.5</v>
      </c>
      <c r="G161" s="8">
        <f t="shared" si="4"/>
        <v>9.615384615384615</v>
      </c>
      <c r="H161" s="7">
        <v>6.5</v>
      </c>
      <c r="I161" s="8">
        <f t="shared" si="5"/>
        <v>1</v>
      </c>
    </row>
    <row r="162" spans="1:9" s="7" customFormat="1" x14ac:dyDescent="0.25">
      <c r="A162" s="7">
        <v>65</v>
      </c>
      <c r="B162" s="7" t="s">
        <v>575</v>
      </c>
      <c r="C162" s="7" t="s">
        <v>1738</v>
      </c>
      <c r="D162" s="7" t="s">
        <v>577</v>
      </c>
      <c r="E162" s="7" t="s">
        <v>1995</v>
      </c>
      <c r="F162" s="7">
        <v>62.5</v>
      </c>
      <c r="G162" s="8">
        <f t="shared" si="4"/>
        <v>9.615384615384615</v>
      </c>
      <c r="H162" s="7">
        <v>6.5</v>
      </c>
      <c r="I162" s="8">
        <f t="shared" si="5"/>
        <v>1</v>
      </c>
    </row>
    <row r="163" spans="1:9" s="7" customFormat="1" x14ac:dyDescent="0.25">
      <c r="A163" s="7">
        <v>65</v>
      </c>
      <c r="B163" s="7" t="s">
        <v>584</v>
      </c>
      <c r="C163" s="7" t="s">
        <v>1735</v>
      </c>
      <c r="D163" s="7" t="s">
        <v>586</v>
      </c>
      <c r="E163" s="7" t="s">
        <v>1995</v>
      </c>
      <c r="F163" s="7">
        <v>62.5</v>
      </c>
      <c r="G163" s="8">
        <f t="shared" si="4"/>
        <v>9.615384615384615</v>
      </c>
      <c r="H163" s="7">
        <v>6.5</v>
      </c>
      <c r="I163" s="8">
        <f t="shared" si="5"/>
        <v>1</v>
      </c>
    </row>
    <row r="164" spans="1:9" s="7" customFormat="1" x14ac:dyDescent="0.25">
      <c r="A164" s="7">
        <v>65</v>
      </c>
      <c r="B164" s="7" t="s">
        <v>587</v>
      </c>
      <c r="C164" s="7" t="s">
        <v>2009</v>
      </c>
      <c r="D164" s="7" t="s">
        <v>589</v>
      </c>
      <c r="E164" s="7" t="s">
        <v>1995</v>
      </c>
      <c r="F164" s="7">
        <v>62.5</v>
      </c>
      <c r="G164" s="8">
        <f t="shared" si="4"/>
        <v>9.615384615384615</v>
      </c>
      <c r="H164" s="7">
        <v>6.5</v>
      </c>
      <c r="I164" s="8">
        <f t="shared" si="5"/>
        <v>1</v>
      </c>
    </row>
    <row r="165" spans="1:9" s="7" customFormat="1" x14ac:dyDescent="0.25">
      <c r="A165" s="7">
        <v>65</v>
      </c>
      <c r="B165" s="7" t="s">
        <v>596</v>
      </c>
      <c r="C165" s="7" t="s">
        <v>1731</v>
      </c>
      <c r="D165" s="7" t="s">
        <v>598</v>
      </c>
      <c r="E165" s="7" t="s">
        <v>1995</v>
      </c>
      <c r="F165" s="7">
        <v>62.5</v>
      </c>
      <c r="G165" s="8">
        <f t="shared" si="4"/>
        <v>9.615384615384615</v>
      </c>
      <c r="H165" s="7">
        <v>6.5</v>
      </c>
      <c r="I165" s="8">
        <f t="shared" si="5"/>
        <v>1</v>
      </c>
    </row>
    <row r="166" spans="1:9" s="7" customFormat="1" x14ac:dyDescent="0.25">
      <c r="A166" s="7">
        <v>65</v>
      </c>
      <c r="B166" s="7" t="s">
        <v>608</v>
      </c>
      <c r="C166" s="7" t="s">
        <v>1727</v>
      </c>
      <c r="D166" s="7" t="s">
        <v>610</v>
      </c>
      <c r="E166" s="7" t="s">
        <v>1995</v>
      </c>
      <c r="F166" s="7">
        <v>62.5</v>
      </c>
      <c r="G166" s="8">
        <f t="shared" si="4"/>
        <v>9.615384615384615</v>
      </c>
      <c r="H166" s="7">
        <v>6.5</v>
      </c>
      <c r="I166" s="8">
        <f t="shared" si="5"/>
        <v>1</v>
      </c>
    </row>
    <row r="167" spans="1:9" s="7" customFormat="1" x14ac:dyDescent="0.25">
      <c r="A167" s="7">
        <v>65</v>
      </c>
      <c r="B167" s="7" t="s">
        <v>611</v>
      </c>
      <c r="C167" s="7" t="s">
        <v>1726</v>
      </c>
      <c r="D167" s="7" t="s">
        <v>613</v>
      </c>
      <c r="E167" s="7" t="s">
        <v>1995</v>
      </c>
      <c r="F167" s="7">
        <v>62.5</v>
      </c>
      <c r="G167" s="8">
        <f t="shared" si="4"/>
        <v>9.615384615384615</v>
      </c>
      <c r="H167" s="7">
        <v>6.5</v>
      </c>
      <c r="I167" s="8">
        <f t="shared" si="5"/>
        <v>1</v>
      </c>
    </row>
    <row r="168" spans="1:9" s="7" customFormat="1" x14ac:dyDescent="0.25">
      <c r="A168" s="7">
        <v>65</v>
      </c>
      <c r="B168" s="7" t="s">
        <v>614</v>
      </c>
      <c r="C168" s="7" t="s">
        <v>1725</v>
      </c>
      <c r="D168" s="7" t="s">
        <v>616</v>
      </c>
      <c r="E168" s="7" t="s">
        <v>1995</v>
      </c>
      <c r="F168" s="7">
        <v>62.5</v>
      </c>
      <c r="G168" s="8">
        <f t="shared" si="4"/>
        <v>9.615384615384615</v>
      </c>
      <c r="H168" s="7">
        <v>6.5</v>
      </c>
      <c r="I168" s="8">
        <f t="shared" si="5"/>
        <v>1</v>
      </c>
    </row>
    <row r="169" spans="1:9" s="7" customFormat="1" x14ac:dyDescent="0.25">
      <c r="A169" s="7">
        <v>65</v>
      </c>
      <c r="B169" s="7" t="s">
        <v>617</v>
      </c>
      <c r="C169" s="7" t="s">
        <v>1724</v>
      </c>
      <c r="D169" s="7" t="s">
        <v>619</v>
      </c>
      <c r="E169" s="7" t="s">
        <v>1995</v>
      </c>
      <c r="F169" s="7">
        <v>62.5</v>
      </c>
      <c r="G169" s="8">
        <f t="shared" si="4"/>
        <v>9.615384615384615</v>
      </c>
      <c r="H169" s="7">
        <v>6.5</v>
      </c>
      <c r="I169" s="8">
        <f t="shared" si="5"/>
        <v>1</v>
      </c>
    </row>
    <row r="170" spans="1:9" s="7" customFormat="1" x14ac:dyDescent="0.25">
      <c r="A170" s="7">
        <v>65</v>
      </c>
      <c r="B170" s="7" t="s">
        <v>620</v>
      </c>
      <c r="C170" s="7" t="s">
        <v>1723</v>
      </c>
      <c r="D170" s="7" t="s">
        <v>622</v>
      </c>
      <c r="E170" s="7" t="s">
        <v>1995</v>
      </c>
      <c r="F170" s="7">
        <v>62.5</v>
      </c>
      <c r="G170" s="8">
        <f t="shared" si="4"/>
        <v>9.615384615384615</v>
      </c>
      <c r="H170" s="7">
        <v>6.5</v>
      </c>
      <c r="I170" s="8">
        <f t="shared" si="5"/>
        <v>1</v>
      </c>
    </row>
    <row r="171" spans="1:9" s="7" customFormat="1" x14ac:dyDescent="0.25">
      <c r="A171" s="7">
        <v>65</v>
      </c>
      <c r="B171" s="7" t="s">
        <v>623</v>
      </c>
      <c r="C171" s="7" t="s">
        <v>1722</v>
      </c>
      <c r="D171" s="7" t="s">
        <v>625</v>
      </c>
      <c r="E171" s="7" t="s">
        <v>1995</v>
      </c>
      <c r="F171" s="7">
        <v>62.5</v>
      </c>
      <c r="G171" s="8">
        <f t="shared" si="4"/>
        <v>9.615384615384615</v>
      </c>
      <c r="H171" s="7">
        <v>6.5</v>
      </c>
      <c r="I171" s="8">
        <f t="shared" si="5"/>
        <v>1</v>
      </c>
    </row>
    <row r="172" spans="1:9" s="7" customFormat="1" x14ac:dyDescent="0.25">
      <c r="A172" s="7">
        <v>65</v>
      </c>
      <c r="B172" s="7" t="s">
        <v>626</v>
      </c>
      <c r="C172" s="7" t="s">
        <v>1721</v>
      </c>
      <c r="D172" s="7" t="s">
        <v>628</v>
      </c>
      <c r="E172" s="7" t="s">
        <v>1995</v>
      </c>
      <c r="F172" s="7">
        <v>62.5</v>
      </c>
      <c r="G172" s="8">
        <f t="shared" si="4"/>
        <v>9.615384615384615</v>
      </c>
      <c r="H172" s="7">
        <v>6.5</v>
      </c>
      <c r="I172" s="8">
        <f t="shared" si="5"/>
        <v>1</v>
      </c>
    </row>
    <row r="173" spans="1:9" s="7" customFormat="1" x14ac:dyDescent="0.25">
      <c r="A173" s="7">
        <v>65</v>
      </c>
      <c r="B173" s="7" t="s">
        <v>629</v>
      </c>
      <c r="C173" s="7" t="s">
        <v>1720</v>
      </c>
      <c r="D173" s="7" t="s">
        <v>631</v>
      </c>
      <c r="E173" s="7" t="s">
        <v>1995</v>
      </c>
      <c r="F173" s="7">
        <v>62.5</v>
      </c>
      <c r="G173" s="8">
        <f t="shared" si="4"/>
        <v>9.615384615384615</v>
      </c>
      <c r="H173" s="7">
        <v>6.5</v>
      </c>
      <c r="I173" s="8">
        <f t="shared" si="5"/>
        <v>1</v>
      </c>
    </row>
    <row r="174" spans="1:9" s="7" customFormat="1" x14ac:dyDescent="0.25">
      <c r="A174" s="7">
        <v>65</v>
      </c>
      <c r="B174" s="7" t="s">
        <v>632</v>
      </c>
      <c r="C174" s="7" t="s">
        <v>1719</v>
      </c>
      <c r="D174" s="7" t="s">
        <v>634</v>
      </c>
      <c r="E174" s="7" t="s">
        <v>1995</v>
      </c>
      <c r="F174" s="7">
        <v>62.5</v>
      </c>
      <c r="G174" s="8">
        <f t="shared" si="4"/>
        <v>9.615384615384615</v>
      </c>
      <c r="H174" s="7">
        <v>6.5</v>
      </c>
      <c r="I174" s="8">
        <f t="shared" si="5"/>
        <v>1</v>
      </c>
    </row>
    <row r="175" spans="1:9" s="7" customFormat="1" x14ac:dyDescent="0.25">
      <c r="A175" s="7">
        <v>65</v>
      </c>
      <c r="B175" s="7" t="s">
        <v>635</v>
      </c>
      <c r="C175" s="7" t="s">
        <v>1718</v>
      </c>
      <c r="D175" s="7" t="s">
        <v>637</v>
      </c>
      <c r="E175" s="7" t="s">
        <v>1995</v>
      </c>
      <c r="F175" s="7">
        <v>62.5</v>
      </c>
      <c r="G175" s="8">
        <f t="shared" si="4"/>
        <v>9.615384615384615</v>
      </c>
      <c r="H175" s="7">
        <v>6.5</v>
      </c>
      <c r="I175" s="8">
        <f t="shared" si="5"/>
        <v>1</v>
      </c>
    </row>
    <row r="176" spans="1:9" s="7" customFormat="1" x14ac:dyDescent="0.25">
      <c r="A176" s="7">
        <v>65</v>
      </c>
      <c r="B176" s="7" t="s">
        <v>638</v>
      </c>
      <c r="C176" s="7" t="s">
        <v>1717</v>
      </c>
      <c r="D176" s="7" t="s">
        <v>640</v>
      </c>
      <c r="E176" s="7" t="s">
        <v>1995</v>
      </c>
      <c r="F176" s="7">
        <v>62.5</v>
      </c>
      <c r="G176" s="8">
        <f t="shared" si="4"/>
        <v>9.615384615384615</v>
      </c>
      <c r="H176" s="7">
        <v>6.5</v>
      </c>
      <c r="I176" s="8">
        <f t="shared" si="5"/>
        <v>1</v>
      </c>
    </row>
    <row r="177" spans="1:9" s="7" customFormat="1" x14ac:dyDescent="0.25">
      <c r="A177" s="7">
        <v>65</v>
      </c>
      <c r="B177" s="7" t="s">
        <v>641</v>
      </c>
      <c r="C177" s="7" t="s">
        <v>1716</v>
      </c>
      <c r="D177" s="7" t="s">
        <v>643</v>
      </c>
      <c r="E177" s="7" t="s">
        <v>1995</v>
      </c>
      <c r="F177" s="7">
        <v>62.5</v>
      </c>
      <c r="G177" s="8">
        <f t="shared" si="4"/>
        <v>9.615384615384615</v>
      </c>
      <c r="H177" s="7">
        <v>6.5</v>
      </c>
      <c r="I177" s="8">
        <f t="shared" si="5"/>
        <v>1</v>
      </c>
    </row>
    <row r="178" spans="1:9" s="7" customFormat="1" x14ac:dyDescent="0.25">
      <c r="A178" s="7">
        <v>65</v>
      </c>
      <c r="B178" s="7" t="s">
        <v>644</v>
      </c>
      <c r="C178" s="7" t="s">
        <v>1715</v>
      </c>
      <c r="D178" s="7" t="s">
        <v>646</v>
      </c>
      <c r="E178" s="7" t="s">
        <v>1995</v>
      </c>
      <c r="F178" s="7">
        <v>62.5</v>
      </c>
      <c r="G178" s="8">
        <f t="shared" si="4"/>
        <v>9.615384615384615</v>
      </c>
      <c r="H178" s="7">
        <v>6.5</v>
      </c>
      <c r="I178" s="8">
        <f t="shared" si="5"/>
        <v>1</v>
      </c>
    </row>
    <row r="179" spans="1:9" s="7" customFormat="1" x14ac:dyDescent="0.25">
      <c r="A179" s="7">
        <v>65</v>
      </c>
      <c r="B179" s="7" t="s">
        <v>647</v>
      </c>
      <c r="C179" s="7" t="s">
        <v>1714</v>
      </c>
      <c r="D179" s="7" t="s">
        <v>649</v>
      </c>
      <c r="E179" s="7" t="s">
        <v>1995</v>
      </c>
      <c r="F179" s="7">
        <v>62.5</v>
      </c>
      <c r="G179" s="8">
        <f t="shared" si="4"/>
        <v>9.615384615384615</v>
      </c>
      <c r="H179" s="7">
        <v>6.5</v>
      </c>
      <c r="I179" s="8">
        <f t="shared" si="5"/>
        <v>1</v>
      </c>
    </row>
    <row r="180" spans="1:9" s="7" customFormat="1" x14ac:dyDescent="0.25">
      <c r="A180" s="7">
        <v>65</v>
      </c>
      <c r="B180" s="7" t="s">
        <v>650</v>
      </c>
      <c r="C180" s="7" t="s">
        <v>1713</v>
      </c>
      <c r="D180" s="7" t="s">
        <v>652</v>
      </c>
      <c r="E180" s="7" t="s">
        <v>1995</v>
      </c>
      <c r="F180" s="7">
        <v>62.5</v>
      </c>
      <c r="G180" s="8">
        <f t="shared" si="4"/>
        <v>9.615384615384615</v>
      </c>
      <c r="H180" s="7">
        <v>6.5</v>
      </c>
      <c r="I180" s="8">
        <f t="shared" si="5"/>
        <v>1</v>
      </c>
    </row>
    <row r="181" spans="1:9" s="7" customFormat="1" x14ac:dyDescent="0.25">
      <c r="A181" s="7">
        <v>65</v>
      </c>
      <c r="B181" s="7" t="s">
        <v>653</v>
      </c>
      <c r="C181" s="7" t="s">
        <v>1712</v>
      </c>
      <c r="D181" s="7" t="s">
        <v>655</v>
      </c>
      <c r="E181" s="7" t="s">
        <v>1995</v>
      </c>
      <c r="F181" s="7">
        <v>62.5</v>
      </c>
      <c r="G181" s="8">
        <f t="shared" si="4"/>
        <v>9.615384615384615</v>
      </c>
      <c r="H181" s="7">
        <v>6.5</v>
      </c>
      <c r="I181" s="8">
        <f t="shared" si="5"/>
        <v>1</v>
      </c>
    </row>
    <row r="182" spans="1:9" s="7" customFormat="1" x14ac:dyDescent="0.25">
      <c r="A182" s="7">
        <v>65</v>
      </c>
      <c r="B182" s="7" t="s">
        <v>656</v>
      </c>
      <c r="C182" s="7" t="s">
        <v>1711</v>
      </c>
      <c r="D182" s="7" t="s">
        <v>658</v>
      </c>
      <c r="E182" s="7" t="s">
        <v>1995</v>
      </c>
      <c r="F182" s="7">
        <v>62.5</v>
      </c>
      <c r="G182" s="8">
        <f t="shared" si="4"/>
        <v>9.615384615384615</v>
      </c>
      <c r="H182" s="7">
        <v>6.5</v>
      </c>
      <c r="I182" s="8">
        <f t="shared" si="5"/>
        <v>1</v>
      </c>
    </row>
    <row r="183" spans="1:9" s="7" customFormat="1" x14ac:dyDescent="0.25">
      <c r="A183" s="7">
        <v>65</v>
      </c>
      <c r="B183" s="7" t="s">
        <v>659</v>
      </c>
      <c r="C183" s="7" t="s">
        <v>1710</v>
      </c>
      <c r="D183" s="7" t="s">
        <v>661</v>
      </c>
      <c r="E183" s="7" t="s">
        <v>1995</v>
      </c>
      <c r="F183" s="7">
        <v>62.5</v>
      </c>
      <c r="G183" s="8">
        <f t="shared" si="4"/>
        <v>9.615384615384615</v>
      </c>
      <c r="H183" s="7">
        <v>6.5</v>
      </c>
      <c r="I183" s="8">
        <f t="shared" si="5"/>
        <v>1</v>
      </c>
    </row>
    <row r="184" spans="1:9" s="7" customFormat="1" x14ac:dyDescent="0.25">
      <c r="A184" s="7">
        <v>65</v>
      </c>
      <c r="B184" s="7" t="s">
        <v>599</v>
      </c>
      <c r="C184" s="7" t="s">
        <v>1730</v>
      </c>
      <c r="D184" s="7" t="s">
        <v>601</v>
      </c>
      <c r="E184" s="7" t="s">
        <v>1994</v>
      </c>
      <c r="F184" s="7">
        <v>62.5</v>
      </c>
      <c r="G184" s="8">
        <f t="shared" si="4"/>
        <v>9.615384615384615</v>
      </c>
      <c r="H184" s="7">
        <v>6.5</v>
      </c>
      <c r="I184" s="8">
        <f t="shared" si="5"/>
        <v>1</v>
      </c>
    </row>
    <row r="185" spans="1:9" s="7" customFormat="1" x14ac:dyDescent="0.25">
      <c r="A185" s="7">
        <v>64</v>
      </c>
      <c r="B185" s="7" t="s">
        <v>361</v>
      </c>
      <c r="C185" s="7" t="s">
        <v>1807</v>
      </c>
      <c r="D185" s="7" t="s">
        <v>363</v>
      </c>
      <c r="E185" s="7" t="s">
        <v>1997</v>
      </c>
      <c r="F185" s="7">
        <v>62.5</v>
      </c>
      <c r="G185" s="8">
        <f t="shared" si="4"/>
        <v>9.615384615384615</v>
      </c>
      <c r="H185" s="7">
        <v>6.5</v>
      </c>
      <c r="I185" s="8">
        <f t="shared" si="5"/>
        <v>1</v>
      </c>
    </row>
    <row r="186" spans="1:9" s="7" customFormat="1" x14ac:dyDescent="0.25">
      <c r="A186" s="7">
        <v>64</v>
      </c>
      <c r="B186" s="7" t="s">
        <v>364</v>
      </c>
      <c r="C186" s="7" t="s">
        <v>1806</v>
      </c>
      <c r="D186" s="7" t="s">
        <v>366</v>
      </c>
      <c r="E186" s="7" t="s">
        <v>1997</v>
      </c>
      <c r="F186" s="7">
        <v>62.5</v>
      </c>
      <c r="G186" s="8">
        <f t="shared" si="4"/>
        <v>9.615384615384615</v>
      </c>
      <c r="H186" s="7">
        <v>6.5</v>
      </c>
      <c r="I186" s="8">
        <f t="shared" si="5"/>
        <v>1</v>
      </c>
    </row>
    <row r="187" spans="1:9" s="7" customFormat="1" x14ac:dyDescent="0.25">
      <c r="A187" s="7">
        <v>64</v>
      </c>
      <c r="B187" s="7" t="s">
        <v>367</v>
      </c>
      <c r="C187" s="7" t="s">
        <v>1805</v>
      </c>
      <c r="D187" s="7" t="s">
        <v>369</v>
      </c>
      <c r="E187" s="7" t="s">
        <v>1997</v>
      </c>
      <c r="F187" s="7">
        <v>62.5</v>
      </c>
      <c r="G187" s="8">
        <f t="shared" si="4"/>
        <v>9.615384615384615</v>
      </c>
      <c r="H187" s="7">
        <v>6.5</v>
      </c>
      <c r="I187" s="8">
        <f t="shared" si="5"/>
        <v>1</v>
      </c>
    </row>
    <row r="188" spans="1:9" s="7" customFormat="1" x14ac:dyDescent="0.25">
      <c r="A188" s="7">
        <v>64</v>
      </c>
      <c r="B188" s="7" t="s">
        <v>370</v>
      </c>
      <c r="C188" s="7" t="s">
        <v>1804</v>
      </c>
      <c r="D188" s="7" t="s">
        <v>372</v>
      </c>
      <c r="E188" s="7" t="s">
        <v>1997</v>
      </c>
      <c r="F188" s="7">
        <v>62.5</v>
      </c>
      <c r="G188" s="8">
        <f t="shared" si="4"/>
        <v>9.615384615384615</v>
      </c>
      <c r="H188" s="7">
        <v>6.5</v>
      </c>
      <c r="I188" s="8">
        <f t="shared" si="5"/>
        <v>1</v>
      </c>
    </row>
    <row r="189" spans="1:9" s="7" customFormat="1" x14ac:dyDescent="0.25">
      <c r="A189" s="7">
        <v>64</v>
      </c>
      <c r="B189" s="7" t="s">
        <v>373</v>
      </c>
      <c r="C189" s="7" t="s">
        <v>1803</v>
      </c>
      <c r="D189" s="7" t="s">
        <v>375</v>
      </c>
      <c r="E189" s="7" t="s">
        <v>1997</v>
      </c>
      <c r="F189" s="7">
        <v>62.5</v>
      </c>
      <c r="G189" s="8">
        <f t="shared" si="4"/>
        <v>9.615384615384615</v>
      </c>
      <c r="H189" s="7">
        <v>6.5</v>
      </c>
      <c r="I189" s="8">
        <f t="shared" si="5"/>
        <v>1</v>
      </c>
    </row>
    <row r="190" spans="1:9" s="7" customFormat="1" x14ac:dyDescent="0.25">
      <c r="A190" s="7">
        <v>64</v>
      </c>
      <c r="B190" s="7" t="s">
        <v>376</v>
      </c>
      <c r="C190" s="7" t="s">
        <v>1802</v>
      </c>
      <c r="D190" s="7" t="s">
        <v>378</v>
      </c>
      <c r="E190" s="7" t="s">
        <v>1997</v>
      </c>
      <c r="F190" s="7">
        <v>62.5</v>
      </c>
      <c r="G190" s="8">
        <f t="shared" si="4"/>
        <v>9.615384615384615</v>
      </c>
      <c r="H190" s="7">
        <v>6.5</v>
      </c>
      <c r="I190" s="8">
        <f t="shared" si="5"/>
        <v>1</v>
      </c>
    </row>
    <row r="191" spans="1:9" s="7" customFormat="1" x14ac:dyDescent="0.25">
      <c r="A191" s="7">
        <v>64</v>
      </c>
      <c r="B191" s="7" t="s">
        <v>385</v>
      </c>
      <c r="C191" s="7" t="s">
        <v>1799</v>
      </c>
      <c r="D191" s="7" t="s">
        <v>387</v>
      </c>
      <c r="E191" s="7" t="s">
        <v>1997</v>
      </c>
      <c r="F191" s="7">
        <v>62.5</v>
      </c>
      <c r="G191" s="8">
        <f t="shared" si="4"/>
        <v>9.615384615384615</v>
      </c>
      <c r="H191" s="7">
        <v>6.5</v>
      </c>
      <c r="I191" s="8">
        <f t="shared" si="5"/>
        <v>1</v>
      </c>
    </row>
    <row r="192" spans="1:9" s="7" customFormat="1" x14ac:dyDescent="0.25">
      <c r="A192" s="7">
        <v>64</v>
      </c>
      <c r="B192" s="7" t="s">
        <v>388</v>
      </c>
      <c r="C192" s="7" t="s">
        <v>1798</v>
      </c>
      <c r="D192" s="7" t="s">
        <v>390</v>
      </c>
      <c r="E192" s="7" t="s">
        <v>1997</v>
      </c>
      <c r="F192" s="7">
        <v>62.5</v>
      </c>
      <c r="G192" s="8">
        <f t="shared" si="4"/>
        <v>9.615384615384615</v>
      </c>
      <c r="H192" s="7">
        <v>6.5</v>
      </c>
      <c r="I192" s="8">
        <f t="shared" si="5"/>
        <v>1</v>
      </c>
    </row>
    <row r="193" spans="1:9" s="7" customFormat="1" x14ac:dyDescent="0.25">
      <c r="A193" s="7">
        <v>64</v>
      </c>
      <c r="B193" s="7" t="s">
        <v>391</v>
      </c>
      <c r="C193" s="7" t="s">
        <v>1797</v>
      </c>
      <c r="D193" s="7" t="s">
        <v>393</v>
      </c>
      <c r="E193" s="7" t="s">
        <v>1997</v>
      </c>
      <c r="F193" s="7">
        <v>62.5</v>
      </c>
      <c r="G193" s="8">
        <f t="shared" si="4"/>
        <v>9.615384615384615</v>
      </c>
      <c r="H193" s="7">
        <v>6.5</v>
      </c>
      <c r="I193" s="8">
        <f t="shared" si="5"/>
        <v>1</v>
      </c>
    </row>
    <row r="194" spans="1:9" s="7" customFormat="1" x14ac:dyDescent="0.25">
      <c r="A194" s="7">
        <v>64</v>
      </c>
      <c r="B194" s="7" t="s">
        <v>394</v>
      </c>
      <c r="C194" s="7" t="s">
        <v>1796</v>
      </c>
      <c r="D194" s="7" t="s">
        <v>396</v>
      </c>
      <c r="E194" s="7" t="s">
        <v>1997</v>
      </c>
      <c r="F194" s="7">
        <v>62.5</v>
      </c>
      <c r="G194" s="8">
        <f t="shared" ref="G194:G257" si="6">F194/6.5</f>
        <v>9.615384615384615</v>
      </c>
      <c r="H194" s="7">
        <v>6.5</v>
      </c>
      <c r="I194" s="8">
        <f t="shared" ref="I194:I257" si="7">H194/6.5</f>
        <v>1</v>
      </c>
    </row>
    <row r="195" spans="1:9" s="7" customFormat="1" x14ac:dyDescent="0.25">
      <c r="A195" s="7">
        <v>64</v>
      </c>
      <c r="B195" s="7" t="s">
        <v>403</v>
      </c>
      <c r="C195" s="7" t="s">
        <v>1793</v>
      </c>
      <c r="D195" s="7" t="s">
        <v>405</v>
      </c>
      <c r="E195" s="7" t="s">
        <v>1997</v>
      </c>
      <c r="F195" s="7">
        <v>62.5</v>
      </c>
      <c r="G195" s="8">
        <f t="shared" si="6"/>
        <v>9.615384615384615</v>
      </c>
      <c r="H195" s="7">
        <v>6.5</v>
      </c>
      <c r="I195" s="8">
        <f t="shared" si="7"/>
        <v>1</v>
      </c>
    </row>
    <row r="196" spans="1:9" s="7" customFormat="1" x14ac:dyDescent="0.25">
      <c r="A196" s="7">
        <v>64</v>
      </c>
      <c r="B196" s="7" t="s">
        <v>406</v>
      </c>
      <c r="C196" s="7" t="s">
        <v>1792</v>
      </c>
      <c r="D196" s="7" t="s">
        <v>408</v>
      </c>
      <c r="E196" s="7" t="s">
        <v>1997</v>
      </c>
      <c r="F196" s="7">
        <v>62.5</v>
      </c>
      <c r="G196" s="8">
        <f t="shared" si="6"/>
        <v>9.615384615384615</v>
      </c>
      <c r="H196" s="7">
        <v>6.5</v>
      </c>
      <c r="I196" s="8">
        <f t="shared" si="7"/>
        <v>1</v>
      </c>
    </row>
    <row r="197" spans="1:9" s="7" customFormat="1" x14ac:dyDescent="0.25">
      <c r="A197" s="7">
        <v>64</v>
      </c>
      <c r="B197" s="7" t="s">
        <v>409</v>
      </c>
      <c r="C197" s="7" t="s">
        <v>1791</v>
      </c>
      <c r="D197" s="7" t="s">
        <v>411</v>
      </c>
      <c r="E197" s="7" t="s">
        <v>1997</v>
      </c>
      <c r="F197" s="7">
        <v>62.5</v>
      </c>
      <c r="G197" s="8">
        <f t="shared" si="6"/>
        <v>9.615384615384615</v>
      </c>
      <c r="H197" s="7">
        <v>6.5</v>
      </c>
      <c r="I197" s="8">
        <f t="shared" si="7"/>
        <v>1</v>
      </c>
    </row>
    <row r="198" spans="1:9" s="7" customFormat="1" x14ac:dyDescent="0.25">
      <c r="A198" s="7">
        <v>64</v>
      </c>
      <c r="B198" s="7" t="s">
        <v>412</v>
      </c>
      <c r="C198" s="7" t="s">
        <v>1790</v>
      </c>
      <c r="D198" s="7" t="s">
        <v>414</v>
      </c>
      <c r="E198" s="7" t="s">
        <v>1997</v>
      </c>
      <c r="F198" s="7">
        <v>62.5</v>
      </c>
      <c r="G198" s="8">
        <f t="shared" si="6"/>
        <v>9.615384615384615</v>
      </c>
      <c r="H198" s="7">
        <v>6.5</v>
      </c>
      <c r="I198" s="8">
        <f t="shared" si="7"/>
        <v>1</v>
      </c>
    </row>
    <row r="199" spans="1:9" s="7" customFormat="1" x14ac:dyDescent="0.25">
      <c r="A199" s="7">
        <v>64</v>
      </c>
      <c r="B199" s="7" t="s">
        <v>415</v>
      </c>
      <c r="C199" s="7" t="s">
        <v>1789</v>
      </c>
      <c r="D199" s="7" t="s">
        <v>417</v>
      </c>
      <c r="E199" s="7" t="s">
        <v>1997</v>
      </c>
      <c r="F199" s="7">
        <v>62.5</v>
      </c>
      <c r="G199" s="8">
        <f t="shared" si="6"/>
        <v>9.615384615384615</v>
      </c>
      <c r="H199" s="7">
        <v>6.5</v>
      </c>
      <c r="I199" s="8">
        <f t="shared" si="7"/>
        <v>1</v>
      </c>
    </row>
    <row r="200" spans="1:9" s="7" customFormat="1" x14ac:dyDescent="0.25">
      <c r="A200" s="7">
        <v>64</v>
      </c>
      <c r="B200" s="7" t="s">
        <v>418</v>
      </c>
      <c r="C200" s="7" t="s">
        <v>1788</v>
      </c>
      <c r="D200" s="7" t="s">
        <v>420</v>
      </c>
      <c r="E200" s="7" t="s">
        <v>1997</v>
      </c>
      <c r="F200" s="7">
        <v>62.5</v>
      </c>
      <c r="G200" s="8">
        <f t="shared" si="6"/>
        <v>9.615384615384615</v>
      </c>
      <c r="H200" s="7">
        <v>6.5</v>
      </c>
      <c r="I200" s="8">
        <f t="shared" si="7"/>
        <v>1</v>
      </c>
    </row>
    <row r="201" spans="1:9" s="7" customFormat="1" x14ac:dyDescent="0.25">
      <c r="A201" s="7">
        <v>64</v>
      </c>
      <c r="B201" s="7" t="s">
        <v>421</v>
      </c>
      <c r="C201" s="7" t="s">
        <v>1787</v>
      </c>
      <c r="D201" s="7" t="s">
        <v>423</v>
      </c>
      <c r="E201" s="7" t="s">
        <v>1997</v>
      </c>
      <c r="F201" s="7">
        <v>62.5</v>
      </c>
      <c r="G201" s="8">
        <f t="shared" si="6"/>
        <v>9.615384615384615</v>
      </c>
      <c r="H201" s="7">
        <v>6.5</v>
      </c>
      <c r="I201" s="8">
        <f t="shared" si="7"/>
        <v>1</v>
      </c>
    </row>
    <row r="202" spans="1:9" s="7" customFormat="1" x14ac:dyDescent="0.25">
      <c r="A202" s="7">
        <v>64</v>
      </c>
      <c r="B202" s="7" t="s">
        <v>424</v>
      </c>
      <c r="C202" s="7" t="s">
        <v>1786</v>
      </c>
      <c r="D202" s="7" t="s">
        <v>426</v>
      </c>
      <c r="E202" s="7" t="s">
        <v>1997</v>
      </c>
      <c r="F202" s="7">
        <v>62.5</v>
      </c>
      <c r="G202" s="8">
        <f t="shared" si="6"/>
        <v>9.615384615384615</v>
      </c>
      <c r="H202" s="7">
        <v>6.5</v>
      </c>
      <c r="I202" s="8">
        <f t="shared" si="7"/>
        <v>1</v>
      </c>
    </row>
    <row r="203" spans="1:9" s="7" customFormat="1" x14ac:dyDescent="0.25">
      <c r="A203" s="7">
        <v>64</v>
      </c>
      <c r="B203" s="7" t="s">
        <v>439</v>
      </c>
      <c r="C203" s="7" t="s">
        <v>1781</v>
      </c>
      <c r="D203" s="7" t="s">
        <v>441</v>
      </c>
      <c r="E203" s="7" t="s">
        <v>1997</v>
      </c>
      <c r="F203" s="7">
        <v>62.5</v>
      </c>
      <c r="G203" s="8">
        <f t="shared" si="6"/>
        <v>9.615384615384615</v>
      </c>
      <c r="H203" s="7">
        <v>6.5</v>
      </c>
      <c r="I203" s="8">
        <f t="shared" si="7"/>
        <v>1</v>
      </c>
    </row>
    <row r="204" spans="1:9" s="7" customFormat="1" x14ac:dyDescent="0.25">
      <c r="A204" s="7">
        <v>64</v>
      </c>
      <c r="B204" s="7" t="s">
        <v>442</v>
      </c>
      <c r="C204" s="7" t="s">
        <v>1780</v>
      </c>
      <c r="D204" s="7" t="s">
        <v>444</v>
      </c>
      <c r="E204" s="7" t="s">
        <v>1997</v>
      </c>
      <c r="F204" s="7">
        <v>62.5</v>
      </c>
      <c r="G204" s="8">
        <f t="shared" si="6"/>
        <v>9.615384615384615</v>
      </c>
      <c r="H204" s="7">
        <v>6.5</v>
      </c>
      <c r="I204" s="8">
        <f t="shared" si="7"/>
        <v>1</v>
      </c>
    </row>
    <row r="205" spans="1:9" s="7" customFormat="1" x14ac:dyDescent="0.25">
      <c r="A205" s="7">
        <v>64</v>
      </c>
      <c r="B205" s="7" t="s">
        <v>445</v>
      </c>
      <c r="C205" s="7" t="s">
        <v>1779</v>
      </c>
      <c r="D205" s="7" t="s">
        <v>447</v>
      </c>
      <c r="E205" s="7" t="s">
        <v>1997</v>
      </c>
      <c r="F205" s="7">
        <v>62.5</v>
      </c>
      <c r="G205" s="8">
        <f t="shared" si="6"/>
        <v>9.615384615384615</v>
      </c>
      <c r="H205" s="7">
        <v>6.5</v>
      </c>
      <c r="I205" s="8">
        <f t="shared" si="7"/>
        <v>1</v>
      </c>
    </row>
    <row r="206" spans="1:9" s="7" customFormat="1" x14ac:dyDescent="0.25">
      <c r="A206" s="7">
        <v>64</v>
      </c>
      <c r="B206" s="7" t="s">
        <v>448</v>
      </c>
      <c r="C206" s="7" t="s">
        <v>1778</v>
      </c>
      <c r="D206" s="7" t="s">
        <v>450</v>
      </c>
      <c r="E206" s="7" t="s">
        <v>1997</v>
      </c>
      <c r="F206" s="7">
        <v>62.5</v>
      </c>
      <c r="G206" s="8">
        <f t="shared" si="6"/>
        <v>9.615384615384615</v>
      </c>
      <c r="H206" s="7">
        <v>6.5</v>
      </c>
      <c r="I206" s="8">
        <f t="shared" si="7"/>
        <v>1</v>
      </c>
    </row>
    <row r="207" spans="1:9" s="7" customFormat="1" x14ac:dyDescent="0.25">
      <c r="A207" s="7">
        <v>64</v>
      </c>
      <c r="B207" s="7" t="s">
        <v>451</v>
      </c>
      <c r="C207" s="7" t="s">
        <v>1777</v>
      </c>
      <c r="D207" s="7" t="s">
        <v>453</v>
      </c>
      <c r="E207" s="7" t="s">
        <v>1997</v>
      </c>
      <c r="F207" s="7">
        <v>62.5</v>
      </c>
      <c r="G207" s="8">
        <f t="shared" si="6"/>
        <v>9.615384615384615</v>
      </c>
      <c r="H207" s="7">
        <v>6.5</v>
      </c>
      <c r="I207" s="8">
        <f t="shared" si="7"/>
        <v>1</v>
      </c>
    </row>
    <row r="208" spans="1:9" s="7" customFormat="1" x14ac:dyDescent="0.25">
      <c r="A208" s="7">
        <v>64</v>
      </c>
      <c r="B208" s="7" t="s">
        <v>457</v>
      </c>
      <c r="C208" s="7" t="s">
        <v>1775</v>
      </c>
      <c r="D208" s="7" t="s">
        <v>459</v>
      </c>
      <c r="E208" s="7" t="s">
        <v>1997</v>
      </c>
      <c r="F208" s="7">
        <v>62.5</v>
      </c>
      <c r="G208" s="8">
        <f t="shared" si="6"/>
        <v>9.615384615384615</v>
      </c>
      <c r="H208" s="7">
        <v>6.5</v>
      </c>
      <c r="I208" s="8">
        <f t="shared" si="7"/>
        <v>1</v>
      </c>
    </row>
    <row r="209" spans="1:9" s="7" customFormat="1" x14ac:dyDescent="0.25">
      <c r="A209" s="7">
        <v>64</v>
      </c>
      <c r="B209" s="7" t="s">
        <v>460</v>
      </c>
      <c r="C209" s="7" t="s">
        <v>1774</v>
      </c>
      <c r="D209" s="7" t="s">
        <v>462</v>
      </c>
      <c r="E209" s="7" t="s">
        <v>1997</v>
      </c>
      <c r="F209" s="7">
        <v>62.5</v>
      </c>
      <c r="G209" s="8">
        <f t="shared" si="6"/>
        <v>9.615384615384615</v>
      </c>
      <c r="H209" s="7">
        <v>6.5</v>
      </c>
      <c r="I209" s="8">
        <f t="shared" si="7"/>
        <v>1</v>
      </c>
    </row>
    <row r="210" spans="1:9" s="7" customFormat="1" x14ac:dyDescent="0.25">
      <c r="A210" s="7">
        <v>64</v>
      </c>
      <c r="B210" s="7" t="s">
        <v>469</v>
      </c>
      <c r="C210" s="7" t="s">
        <v>1771</v>
      </c>
      <c r="D210" s="7" t="s">
        <v>471</v>
      </c>
      <c r="E210" s="7" t="s">
        <v>1997</v>
      </c>
      <c r="F210" s="7">
        <v>62.5</v>
      </c>
      <c r="G210" s="8">
        <f t="shared" si="6"/>
        <v>9.615384615384615</v>
      </c>
      <c r="H210" s="7">
        <v>6.5</v>
      </c>
      <c r="I210" s="8">
        <f t="shared" si="7"/>
        <v>1</v>
      </c>
    </row>
    <row r="211" spans="1:9" s="7" customFormat="1" x14ac:dyDescent="0.25">
      <c r="A211" s="7">
        <v>64</v>
      </c>
      <c r="B211" s="7" t="s">
        <v>472</v>
      </c>
      <c r="C211" s="7" t="s">
        <v>1770</v>
      </c>
      <c r="D211" s="7" t="s">
        <v>474</v>
      </c>
      <c r="E211" s="7" t="s">
        <v>1997</v>
      </c>
      <c r="F211" s="7">
        <v>62.5</v>
      </c>
      <c r="G211" s="8">
        <f t="shared" si="6"/>
        <v>9.615384615384615</v>
      </c>
      <c r="H211" s="7">
        <v>6.5</v>
      </c>
      <c r="I211" s="8">
        <f t="shared" si="7"/>
        <v>1</v>
      </c>
    </row>
    <row r="212" spans="1:9" s="7" customFormat="1" x14ac:dyDescent="0.25">
      <c r="A212" s="7">
        <v>64</v>
      </c>
      <c r="B212" s="7" t="s">
        <v>475</v>
      </c>
      <c r="C212" s="7" t="s">
        <v>1769</v>
      </c>
      <c r="D212" s="7" t="s">
        <v>477</v>
      </c>
      <c r="E212" s="7" t="s">
        <v>1997</v>
      </c>
      <c r="F212" s="7">
        <v>62.5</v>
      </c>
      <c r="G212" s="8">
        <f t="shared" si="6"/>
        <v>9.615384615384615</v>
      </c>
      <c r="H212" s="7">
        <v>6.5</v>
      </c>
      <c r="I212" s="8">
        <f t="shared" si="7"/>
        <v>1</v>
      </c>
    </row>
    <row r="213" spans="1:9" s="7" customFormat="1" x14ac:dyDescent="0.25">
      <c r="A213" s="7">
        <v>64</v>
      </c>
      <c r="B213" s="7" t="s">
        <v>478</v>
      </c>
      <c r="C213" s="7" t="s">
        <v>1768</v>
      </c>
      <c r="D213" s="7" t="s">
        <v>480</v>
      </c>
      <c r="E213" s="7" t="s">
        <v>1997</v>
      </c>
      <c r="F213" s="7">
        <v>62.5</v>
      </c>
      <c r="G213" s="8">
        <f t="shared" si="6"/>
        <v>9.615384615384615</v>
      </c>
      <c r="H213" s="7">
        <v>6.5</v>
      </c>
      <c r="I213" s="8">
        <f t="shared" si="7"/>
        <v>1</v>
      </c>
    </row>
    <row r="214" spans="1:9" s="7" customFormat="1" x14ac:dyDescent="0.25">
      <c r="A214" s="7">
        <v>64</v>
      </c>
      <c r="B214" s="7" t="s">
        <v>493</v>
      </c>
      <c r="C214" s="7" t="s">
        <v>1763</v>
      </c>
      <c r="D214" s="7" t="s">
        <v>495</v>
      </c>
      <c r="E214" s="7" t="s">
        <v>1997</v>
      </c>
      <c r="F214" s="7">
        <v>62.5</v>
      </c>
      <c r="G214" s="8">
        <f t="shared" si="6"/>
        <v>9.615384615384615</v>
      </c>
      <c r="H214" s="7">
        <v>6.5</v>
      </c>
      <c r="I214" s="8">
        <f t="shared" si="7"/>
        <v>1</v>
      </c>
    </row>
    <row r="215" spans="1:9" s="7" customFormat="1" x14ac:dyDescent="0.25">
      <c r="A215" s="7">
        <v>64</v>
      </c>
      <c r="B215" s="7" t="s">
        <v>496</v>
      </c>
      <c r="C215" s="7" t="s">
        <v>1762</v>
      </c>
      <c r="D215" s="7" t="s">
        <v>498</v>
      </c>
      <c r="E215" s="7" t="s">
        <v>1997</v>
      </c>
      <c r="F215" s="7">
        <v>62.5</v>
      </c>
      <c r="G215" s="8">
        <f t="shared" si="6"/>
        <v>9.615384615384615</v>
      </c>
      <c r="H215" s="7">
        <v>6.5</v>
      </c>
      <c r="I215" s="8">
        <f t="shared" si="7"/>
        <v>1</v>
      </c>
    </row>
    <row r="216" spans="1:9" s="7" customFormat="1" x14ac:dyDescent="0.25">
      <c r="A216" s="7">
        <v>64</v>
      </c>
      <c r="B216" s="7" t="s">
        <v>499</v>
      </c>
      <c r="C216" s="7" t="s">
        <v>1761</v>
      </c>
      <c r="D216" s="7" t="s">
        <v>501</v>
      </c>
      <c r="E216" s="7" t="s">
        <v>1997</v>
      </c>
      <c r="F216" s="7">
        <v>62.5</v>
      </c>
      <c r="G216" s="8">
        <f t="shared" si="6"/>
        <v>9.615384615384615</v>
      </c>
      <c r="H216" s="7">
        <v>6.5</v>
      </c>
      <c r="I216" s="8">
        <f t="shared" si="7"/>
        <v>1</v>
      </c>
    </row>
    <row r="217" spans="1:9" s="7" customFormat="1" x14ac:dyDescent="0.25">
      <c r="A217" s="7">
        <v>64</v>
      </c>
      <c r="B217" s="7" t="s">
        <v>502</v>
      </c>
      <c r="C217" s="7" t="s">
        <v>1760</v>
      </c>
      <c r="D217" s="7" t="s">
        <v>504</v>
      </c>
      <c r="E217" s="7" t="s">
        <v>1997</v>
      </c>
      <c r="F217" s="7">
        <v>62.5</v>
      </c>
      <c r="G217" s="8">
        <f t="shared" si="6"/>
        <v>9.615384615384615</v>
      </c>
      <c r="H217" s="7">
        <v>6.5</v>
      </c>
      <c r="I217" s="8">
        <f t="shared" si="7"/>
        <v>1</v>
      </c>
    </row>
    <row r="218" spans="1:9" s="7" customFormat="1" x14ac:dyDescent="0.25">
      <c r="A218" s="7">
        <v>64</v>
      </c>
      <c r="B218" s="7" t="s">
        <v>454</v>
      </c>
      <c r="C218" s="7" t="s">
        <v>1776</v>
      </c>
      <c r="D218" s="7" t="s">
        <v>456</v>
      </c>
      <c r="E218" s="7" t="s">
        <v>1996</v>
      </c>
      <c r="F218" s="7">
        <v>62.5</v>
      </c>
      <c r="G218" s="8">
        <f t="shared" si="6"/>
        <v>9.615384615384615</v>
      </c>
      <c r="H218" s="7">
        <v>6.5</v>
      </c>
      <c r="I218" s="8">
        <f t="shared" si="7"/>
        <v>1</v>
      </c>
    </row>
    <row r="219" spans="1:9" s="7" customFormat="1" x14ac:dyDescent="0.25">
      <c r="A219" s="7">
        <v>224</v>
      </c>
      <c r="B219" s="7" t="s">
        <v>1608</v>
      </c>
      <c r="C219" s="7" t="s">
        <v>1652</v>
      </c>
      <c r="D219" s="7" t="s">
        <v>1655</v>
      </c>
      <c r="E219" s="7" t="s">
        <v>1972</v>
      </c>
      <c r="F219" s="7">
        <v>100</v>
      </c>
      <c r="G219" s="8">
        <f t="shared" si="6"/>
        <v>15.384615384615385</v>
      </c>
      <c r="H219" s="7">
        <v>0.85</v>
      </c>
      <c r="I219" s="8">
        <f t="shared" si="7"/>
        <v>0.13076923076923078</v>
      </c>
    </row>
    <row r="220" spans="1:9" s="7" customFormat="1" x14ac:dyDescent="0.25">
      <c r="A220" s="7">
        <v>224</v>
      </c>
      <c r="B220" s="7" t="s">
        <v>1616</v>
      </c>
      <c r="C220" s="7" t="s">
        <v>1652</v>
      </c>
      <c r="D220" s="7" t="s">
        <v>1654</v>
      </c>
      <c r="E220" s="7" t="s">
        <v>1972</v>
      </c>
      <c r="F220" s="7">
        <v>100</v>
      </c>
      <c r="G220" s="8">
        <f t="shared" si="6"/>
        <v>15.384615384615385</v>
      </c>
      <c r="H220" s="7">
        <v>0.85</v>
      </c>
      <c r="I220" s="8">
        <f t="shared" si="7"/>
        <v>0.13076923076923078</v>
      </c>
    </row>
    <row r="221" spans="1:9" s="7" customFormat="1" x14ac:dyDescent="0.25">
      <c r="A221" s="7">
        <v>224</v>
      </c>
      <c r="B221" s="7" t="s">
        <v>1573</v>
      </c>
      <c r="C221" s="7" t="s">
        <v>1645</v>
      </c>
      <c r="D221" s="7" t="s">
        <v>1648</v>
      </c>
      <c r="E221" s="7" t="s">
        <v>1972</v>
      </c>
      <c r="F221" s="7">
        <v>100</v>
      </c>
      <c r="G221" s="8">
        <f t="shared" si="6"/>
        <v>15.384615384615385</v>
      </c>
      <c r="H221" s="7">
        <v>0.85</v>
      </c>
      <c r="I221" s="8">
        <f t="shared" si="7"/>
        <v>0.13076923076923078</v>
      </c>
    </row>
    <row r="222" spans="1:9" s="7" customFormat="1" x14ac:dyDescent="0.25">
      <c r="A222" s="7">
        <v>224</v>
      </c>
      <c r="B222" s="7" t="s">
        <v>1585</v>
      </c>
      <c r="C222" s="7" t="s">
        <v>1645</v>
      </c>
      <c r="D222" s="7" t="s">
        <v>1647</v>
      </c>
      <c r="E222" s="7" t="s">
        <v>1972</v>
      </c>
      <c r="F222" s="7">
        <v>100</v>
      </c>
      <c r="G222" s="8">
        <f t="shared" si="6"/>
        <v>15.384615384615385</v>
      </c>
      <c r="H222" s="7">
        <v>0.85</v>
      </c>
      <c r="I222" s="8">
        <f t="shared" si="7"/>
        <v>0.13076923076923078</v>
      </c>
    </row>
    <row r="223" spans="1:9" s="7" customFormat="1" x14ac:dyDescent="0.25">
      <c r="A223" s="7">
        <v>224</v>
      </c>
      <c r="B223" s="7" t="s">
        <v>1537</v>
      </c>
      <c r="C223" s="7" t="s">
        <v>1637</v>
      </c>
      <c r="D223" s="7" t="s">
        <v>1640</v>
      </c>
      <c r="E223" s="7" t="s">
        <v>1972</v>
      </c>
      <c r="F223" s="7">
        <v>100</v>
      </c>
      <c r="G223" s="8">
        <f t="shared" si="6"/>
        <v>15.384615384615385</v>
      </c>
      <c r="H223" s="7">
        <v>0.85</v>
      </c>
      <c r="I223" s="8">
        <f t="shared" si="7"/>
        <v>0.13076923076923078</v>
      </c>
    </row>
    <row r="224" spans="1:9" s="7" customFormat="1" x14ac:dyDescent="0.25">
      <c r="A224" s="7">
        <v>224</v>
      </c>
      <c r="B224" s="7" t="s">
        <v>1547</v>
      </c>
      <c r="C224" s="7" t="s">
        <v>1637</v>
      </c>
      <c r="D224" s="7" t="s">
        <v>1639</v>
      </c>
      <c r="E224" s="7" t="s">
        <v>1972</v>
      </c>
      <c r="F224" s="7">
        <v>100</v>
      </c>
      <c r="G224" s="8">
        <f t="shared" si="6"/>
        <v>15.384615384615385</v>
      </c>
      <c r="H224" s="7">
        <v>0.85</v>
      </c>
      <c r="I224" s="8">
        <f t="shared" si="7"/>
        <v>0.13076923076923078</v>
      </c>
    </row>
    <row r="225" spans="1:9" s="7" customFormat="1" x14ac:dyDescent="0.25">
      <c r="A225" s="7">
        <v>224</v>
      </c>
      <c r="B225" s="7" t="s">
        <v>1590</v>
      </c>
      <c r="C225" s="7" t="s">
        <v>1642</v>
      </c>
      <c r="D225" s="7" t="s">
        <v>1643</v>
      </c>
      <c r="E225" s="7" t="s">
        <v>1972</v>
      </c>
      <c r="F225" s="7">
        <v>100</v>
      </c>
      <c r="G225" s="8">
        <f t="shared" si="6"/>
        <v>15.384615384615385</v>
      </c>
      <c r="H225" s="7">
        <v>0.85</v>
      </c>
      <c r="I225" s="8">
        <f t="shared" si="7"/>
        <v>0.13076923076923078</v>
      </c>
    </row>
    <row r="226" spans="1:9" s="7" customFormat="1" x14ac:dyDescent="0.25">
      <c r="A226" s="7">
        <v>224</v>
      </c>
      <c r="B226" s="7" t="s">
        <v>1591</v>
      </c>
      <c r="C226" s="7" t="s">
        <v>1642</v>
      </c>
      <c r="D226" s="7" t="s">
        <v>1641</v>
      </c>
      <c r="E226" s="7" t="s">
        <v>1972</v>
      </c>
      <c r="F226" s="7">
        <v>100</v>
      </c>
      <c r="G226" s="8">
        <f t="shared" si="6"/>
        <v>15.384615384615385</v>
      </c>
      <c r="H226" s="7">
        <v>0.85</v>
      </c>
      <c r="I226" s="8">
        <f t="shared" si="7"/>
        <v>0.13076923076923078</v>
      </c>
    </row>
    <row r="227" spans="1:9" s="7" customFormat="1" x14ac:dyDescent="0.25">
      <c r="A227" s="7">
        <v>224</v>
      </c>
      <c r="B227" s="7" t="s">
        <v>1604</v>
      </c>
      <c r="C227" s="7" t="s">
        <v>1652</v>
      </c>
      <c r="D227" s="7" t="s">
        <v>1653</v>
      </c>
      <c r="E227" s="7" t="s">
        <v>1971</v>
      </c>
      <c r="F227" s="7">
        <v>100</v>
      </c>
      <c r="G227" s="8">
        <f t="shared" si="6"/>
        <v>15.384615384615385</v>
      </c>
      <c r="H227" s="7">
        <v>0.85</v>
      </c>
      <c r="I227" s="8">
        <f t="shared" si="7"/>
        <v>0.13076923076923078</v>
      </c>
    </row>
    <row r="228" spans="1:9" s="7" customFormat="1" x14ac:dyDescent="0.25">
      <c r="A228" s="7">
        <v>224</v>
      </c>
      <c r="B228" s="7" t="s">
        <v>1605</v>
      </c>
      <c r="C228" s="7" t="s">
        <v>1652</v>
      </c>
      <c r="D228" s="7" t="s">
        <v>1651</v>
      </c>
      <c r="E228" s="7" t="s">
        <v>1971</v>
      </c>
      <c r="F228" s="7">
        <v>100</v>
      </c>
      <c r="G228" s="8">
        <f t="shared" si="6"/>
        <v>15.384615384615385</v>
      </c>
      <c r="H228" s="7">
        <v>0.85</v>
      </c>
      <c r="I228" s="8">
        <f t="shared" si="7"/>
        <v>0.13076923076923078</v>
      </c>
    </row>
    <row r="229" spans="1:9" s="7" customFormat="1" x14ac:dyDescent="0.25">
      <c r="A229" s="7">
        <v>224</v>
      </c>
      <c r="B229" s="7" t="s">
        <v>1569</v>
      </c>
      <c r="C229" s="7" t="s">
        <v>1645</v>
      </c>
      <c r="D229" s="7" t="s">
        <v>1646</v>
      </c>
      <c r="E229" s="7" t="s">
        <v>1971</v>
      </c>
      <c r="F229" s="7">
        <v>100</v>
      </c>
      <c r="G229" s="8">
        <f t="shared" si="6"/>
        <v>15.384615384615385</v>
      </c>
      <c r="H229" s="7">
        <v>0.85</v>
      </c>
      <c r="I229" s="8">
        <f t="shared" si="7"/>
        <v>0.13076923076923078</v>
      </c>
    </row>
    <row r="230" spans="1:9" s="7" customFormat="1" x14ac:dyDescent="0.25">
      <c r="A230" s="7">
        <v>224</v>
      </c>
      <c r="B230" s="7" t="s">
        <v>1570</v>
      </c>
      <c r="C230" s="7" t="s">
        <v>1645</v>
      </c>
      <c r="D230" s="7" t="s">
        <v>1644</v>
      </c>
      <c r="E230" s="7" t="s">
        <v>1971</v>
      </c>
      <c r="F230" s="7">
        <v>100</v>
      </c>
      <c r="G230" s="8">
        <f t="shared" si="6"/>
        <v>15.384615384615385</v>
      </c>
      <c r="H230" s="7">
        <v>0.85</v>
      </c>
      <c r="I230" s="8">
        <f t="shared" si="7"/>
        <v>0.13076923076923078</v>
      </c>
    </row>
    <row r="231" spans="1:9" s="7" customFormat="1" x14ac:dyDescent="0.25">
      <c r="A231" s="7">
        <v>224</v>
      </c>
      <c r="B231" s="7" t="s">
        <v>1534</v>
      </c>
      <c r="C231" s="7" t="s">
        <v>1637</v>
      </c>
      <c r="D231" s="7" t="s">
        <v>1638</v>
      </c>
      <c r="E231" s="7" t="s">
        <v>1971</v>
      </c>
      <c r="F231" s="7">
        <v>100</v>
      </c>
      <c r="G231" s="8">
        <f t="shared" si="6"/>
        <v>15.384615384615385</v>
      </c>
      <c r="H231" s="7">
        <v>0.85</v>
      </c>
      <c r="I231" s="8">
        <f t="shared" si="7"/>
        <v>0.13076923076923078</v>
      </c>
    </row>
    <row r="232" spans="1:9" s="7" customFormat="1" x14ac:dyDescent="0.25">
      <c r="A232" s="7">
        <v>224</v>
      </c>
      <c r="B232" s="7" t="s">
        <v>1535</v>
      </c>
      <c r="C232" s="7" t="s">
        <v>1637</v>
      </c>
      <c r="D232" s="7" t="s">
        <v>1636</v>
      </c>
      <c r="E232" s="7" t="s">
        <v>1971</v>
      </c>
      <c r="F232" s="7">
        <v>100</v>
      </c>
      <c r="G232" s="8">
        <f t="shared" si="6"/>
        <v>15.384615384615385</v>
      </c>
      <c r="H232" s="7">
        <v>0.85</v>
      </c>
      <c r="I232" s="8">
        <f t="shared" si="7"/>
        <v>0.13076923076923078</v>
      </c>
    </row>
    <row r="233" spans="1:9" s="7" customFormat="1" x14ac:dyDescent="0.25">
      <c r="A233" s="7">
        <v>66</v>
      </c>
      <c r="B233" s="7" t="s">
        <v>722</v>
      </c>
      <c r="C233" s="7" t="s">
        <v>1691</v>
      </c>
      <c r="D233" s="7" t="s">
        <v>724</v>
      </c>
      <c r="E233" s="7" t="s">
        <v>1971</v>
      </c>
      <c r="F233" s="7">
        <v>100</v>
      </c>
      <c r="G233" s="8">
        <f t="shared" si="6"/>
        <v>15.384615384615385</v>
      </c>
      <c r="H233" s="7">
        <v>0.85</v>
      </c>
      <c r="I233" s="8">
        <f t="shared" si="7"/>
        <v>0.13076923076923078</v>
      </c>
    </row>
    <row r="234" spans="1:9" s="7" customFormat="1" x14ac:dyDescent="0.25">
      <c r="A234" s="7">
        <v>66</v>
      </c>
      <c r="B234" s="7" t="s">
        <v>725</v>
      </c>
      <c r="C234" s="7" t="s">
        <v>1690</v>
      </c>
      <c r="D234" s="7" t="s">
        <v>727</v>
      </c>
      <c r="E234" s="7" t="s">
        <v>1971</v>
      </c>
      <c r="F234" s="7">
        <v>100</v>
      </c>
      <c r="G234" s="8">
        <f t="shared" si="6"/>
        <v>15.384615384615385</v>
      </c>
      <c r="H234" s="7">
        <v>0.85</v>
      </c>
      <c r="I234" s="8">
        <f t="shared" si="7"/>
        <v>0.13076923076923078</v>
      </c>
    </row>
    <row r="235" spans="1:9" s="7" customFormat="1" x14ac:dyDescent="0.25">
      <c r="A235" s="7">
        <v>503</v>
      </c>
      <c r="B235" s="7" t="s">
        <v>1063</v>
      </c>
      <c r="C235" s="7" t="s">
        <v>837</v>
      </c>
      <c r="D235" s="7" t="s">
        <v>1064</v>
      </c>
      <c r="E235" s="7" t="s">
        <v>1966</v>
      </c>
      <c r="F235" s="7">
        <v>3000</v>
      </c>
      <c r="G235" s="8">
        <f t="shared" si="6"/>
        <v>461.53846153846155</v>
      </c>
      <c r="I235" s="8">
        <f t="shared" si="7"/>
        <v>0</v>
      </c>
    </row>
    <row r="236" spans="1:9" s="7" customFormat="1" x14ac:dyDescent="0.25">
      <c r="A236" s="7">
        <v>503</v>
      </c>
      <c r="B236" s="7" t="s">
        <v>1065</v>
      </c>
      <c r="C236" s="7" t="s">
        <v>837</v>
      </c>
      <c r="D236" s="7" t="s">
        <v>1066</v>
      </c>
      <c r="E236" s="7" t="s">
        <v>1966</v>
      </c>
      <c r="F236" s="7">
        <v>3000</v>
      </c>
      <c r="G236" s="8">
        <f t="shared" si="6"/>
        <v>461.53846153846155</v>
      </c>
      <c r="I236" s="8">
        <f t="shared" si="7"/>
        <v>0</v>
      </c>
    </row>
    <row r="237" spans="1:9" s="7" customFormat="1" x14ac:dyDescent="0.25">
      <c r="A237" s="7">
        <v>503</v>
      </c>
      <c r="B237" s="7" t="s">
        <v>1067</v>
      </c>
      <c r="C237" s="7" t="s">
        <v>837</v>
      </c>
      <c r="D237" s="7" t="s">
        <v>1068</v>
      </c>
      <c r="E237" s="7" t="s">
        <v>1966</v>
      </c>
      <c r="F237" s="7">
        <v>3000</v>
      </c>
      <c r="G237" s="8">
        <f t="shared" si="6"/>
        <v>461.53846153846155</v>
      </c>
      <c r="I237" s="8">
        <f t="shared" si="7"/>
        <v>0</v>
      </c>
    </row>
    <row r="238" spans="1:9" s="7" customFormat="1" x14ac:dyDescent="0.25">
      <c r="A238" s="7">
        <v>503</v>
      </c>
      <c r="B238" s="7" t="s">
        <v>1061</v>
      </c>
      <c r="C238" s="7" t="s">
        <v>837</v>
      </c>
      <c r="D238" s="7" t="s">
        <v>1062</v>
      </c>
      <c r="E238" s="7" t="s">
        <v>1984</v>
      </c>
      <c r="F238" s="7">
        <v>3000</v>
      </c>
      <c r="G238" s="8">
        <f t="shared" si="6"/>
        <v>461.53846153846155</v>
      </c>
      <c r="I238" s="8">
        <f t="shared" si="7"/>
        <v>0</v>
      </c>
    </row>
    <row r="239" spans="1:9" s="7" customFormat="1" x14ac:dyDescent="0.25">
      <c r="A239" s="7">
        <v>66</v>
      </c>
      <c r="B239" s="7" t="s">
        <v>686</v>
      </c>
      <c r="C239" s="7" t="s">
        <v>1703</v>
      </c>
      <c r="D239" s="7" t="s">
        <v>688</v>
      </c>
      <c r="E239" s="7" t="s">
        <v>1973</v>
      </c>
      <c r="F239" s="7">
        <v>10</v>
      </c>
      <c r="G239" s="8">
        <f t="shared" si="6"/>
        <v>1.5384615384615385</v>
      </c>
      <c r="H239" s="7">
        <f t="shared" ref="H239:H250" si="8">1.85/2</f>
        <v>0.92500000000000004</v>
      </c>
      <c r="I239" s="8">
        <f t="shared" si="7"/>
        <v>0.1423076923076923</v>
      </c>
    </row>
    <row r="240" spans="1:9" s="7" customFormat="1" x14ac:dyDescent="0.25">
      <c r="A240" s="7">
        <v>66</v>
      </c>
      <c r="B240" s="7" t="s">
        <v>692</v>
      </c>
      <c r="C240" s="7" t="s">
        <v>1701</v>
      </c>
      <c r="D240" s="7" t="s">
        <v>694</v>
      </c>
      <c r="E240" s="7" t="s">
        <v>1973</v>
      </c>
      <c r="F240" s="7">
        <v>10</v>
      </c>
      <c r="G240" s="8">
        <f t="shared" si="6"/>
        <v>1.5384615384615385</v>
      </c>
      <c r="H240" s="7">
        <f t="shared" si="8"/>
        <v>0.92500000000000004</v>
      </c>
      <c r="I240" s="8">
        <f t="shared" si="7"/>
        <v>0.1423076923076923</v>
      </c>
    </row>
    <row r="241" spans="1:9" s="7" customFormat="1" x14ac:dyDescent="0.25">
      <c r="A241" s="7">
        <v>66</v>
      </c>
      <c r="B241" s="7" t="s">
        <v>695</v>
      </c>
      <c r="C241" s="7" t="s">
        <v>1700</v>
      </c>
      <c r="D241" s="7" t="s">
        <v>697</v>
      </c>
      <c r="E241" s="7" t="s">
        <v>1973</v>
      </c>
      <c r="F241" s="7">
        <v>10</v>
      </c>
      <c r="G241" s="8">
        <f t="shared" si="6"/>
        <v>1.5384615384615385</v>
      </c>
      <c r="H241" s="7">
        <f t="shared" si="8"/>
        <v>0.92500000000000004</v>
      </c>
      <c r="I241" s="8">
        <f t="shared" si="7"/>
        <v>0.1423076923076923</v>
      </c>
    </row>
    <row r="242" spans="1:9" s="7" customFormat="1" x14ac:dyDescent="0.25">
      <c r="A242" s="7">
        <v>66</v>
      </c>
      <c r="B242" s="7" t="s">
        <v>698</v>
      </c>
      <c r="C242" s="7" t="s">
        <v>1699</v>
      </c>
      <c r="D242" s="7" t="s">
        <v>700</v>
      </c>
      <c r="E242" s="7" t="s">
        <v>1973</v>
      </c>
      <c r="F242" s="7">
        <v>10</v>
      </c>
      <c r="G242" s="8">
        <f t="shared" si="6"/>
        <v>1.5384615384615385</v>
      </c>
      <c r="H242" s="7">
        <f t="shared" si="8"/>
        <v>0.92500000000000004</v>
      </c>
      <c r="I242" s="8">
        <f t="shared" si="7"/>
        <v>0.1423076923076923</v>
      </c>
    </row>
    <row r="243" spans="1:9" s="7" customFormat="1" x14ac:dyDescent="0.25">
      <c r="A243" s="7">
        <v>66</v>
      </c>
      <c r="B243" s="7" t="s">
        <v>701</v>
      </c>
      <c r="C243" s="7" t="s">
        <v>1698</v>
      </c>
      <c r="D243" s="7" t="s">
        <v>703</v>
      </c>
      <c r="E243" s="7" t="s">
        <v>1973</v>
      </c>
      <c r="F243" s="7">
        <v>10</v>
      </c>
      <c r="G243" s="8">
        <f t="shared" si="6"/>
        <v>1.5384615384615385</v>
      </c>
      <c r="H243" s="7">
        <f t="shared" si="8"/>
        <v>0.92500000000000004</v>
      </c>
      <c r="I243" s="8">
        <f t="shared" si="7"/>
        <v>0.1423076923076923</v>
      </c>
    </row>
    <row r="244" spans="1:9" s="7" customFormat="1" x14ac:dyDescent="0.25">
      <c r="A244" s="7">
        <v>66</v>
      </c>
      <c r="B244" s="7" t="s">
        <v>689</v>
      </c>
      <c r="C244" s="7" t="s">
        <v>1702</v>
      </c>
      <c r="D244" s="7" t="s">
        <v>691</v>
      </c>
      <c r="E244" s="7" t="s">
        <v>1977</v>
      </c>
      <c r="F244" s="7">
        <v>10</v>
      </c>
      <c r="G244" s="8">
        <f t="shared" si="6"/>
        <v>1.5384615384615385</v>
      </c>
      <c r="H244" s="7">
        <f t="shared" si="8"/>
        <v>0.92500000000000004</v>
      </c>
      <c r="I244" s="8">
        <f t="shared" si="7"/>
        <v>0.1423076923076923</v>
      </c>
    </row>
    <row r="245" spans="1:9" s="7" customFormat="1" x14ac:dyDescent="0.25">
      <c r="A245" s="7">
        <v>66</v>
      </c>
      <c r="B245" s="7" t="s">
        <v>794</v>
      </c>
      <c r="C245" s="7" t="s">
        <v>1667</v>
      </c>
      <c r="D245" s="7" t="s">
        <v>796</v>
      </c>
      <c r="E245" s="7" t="s">
        <v>1974</v>
      </c>
      <c r="F245" s="7">
        <v>10</v>
      </c>
      <c r="G245" s="8">
        <f t="shared" si="6"/>
        <v>1.5384615384615385</v>
      </c>
      <c r="H245" s="7">
        <f t="shared" si="8"/>
        <v>0.92500000000000004</v>
      </c>
      <c r="I245" s="8">
        <f t="shared" si="7"/>
        <v>0.1423076923076923</v>
      </c>
    </row>
    <row r="246" spans="1:9" s="7" customFormat="1" x14ac:dyDescent="0.25">
      <c r="A246" s="7">
        <v>66</v>
      </c>
      <c r="B246" s="7" t="s">
        <v>800</v>
      </c>
      <c r="C246" s="7" t="s">
        <v>1665</v>
      </c>
      <c r="D246" s="7" t="s">
        <v>802</v>
      </c>
      <c r="E246" s="7" t="s">
        <v>1974</v>
      </c>
      <c r="F246" s="7">
        <v>10</v>
      </c>
      <c r="G246" s="8">
        <f t="shared" si="6"/>
        <v>1.5384615384615385</v>
      </c>
      <c r="H246" s="7">
        <f t="shared" si="8"/>
        <v>0.92500000000000004</v>
      </c>
      <c r="I246" s="8">
        <f t="shared" si="7"/>
        <v>0.1423076923076923</v>
      </c>
    </row>
    <row r="247" spans="1:9" s="7" customFormat="1" x14ac:dyDescent="0.25">
      <c r="A247" s="7">
        <v>66</v>
      </c>
      <c r="B247" s="7" t="s">
        <v>803</v>
      </c>
      <c r="C247" s="7" t="s">
        <v>1664</v>
      </c>
      <c r="D247" s="7" t="s">
        <v>805</v>
      </c>
      <c r="E247" s="7" t="s">
        <v>1974</v>
      </c>
      <c r="F247" s="7">
        <v>10</v>
      </c>
      <c r="G247" s="8">
        <f t="shared" si="6"/>
        <v>1.5384615384615385</v>
      </c>
      <c r="H247" s="7">
        <f t="shared" si="8"/>
        <v>0.92500000000000004</v>
      </c>
      <c r="I247" s="8">
        <f t="shared" si="7"/>
        <v>0.1423076923076923</v>
      </c>
    </row>
    <row r="248" spans="1:9" s="7" customFormat="1" x14ac:dyDescent="0.25">
      <c r="A248" s="7">
        <v>66</v>
      </c>
      <c r="B248" s="7" t="s">
        <v>806</v>
      </c>
      <c r="C248" s="7" t="s">
        <v>1663</v>
      </c>
      <c r="D248" s="7" t="s">
        <v>808</v>
      </c>
      <c r="E248" s="7" t="s">
        <v>1974</v>
      </c>
      <c r="F248" s="7">
        <v>10</v>
      </c>
      <c r="G248" s="8">
        <f t="shared" si="6"/>
        <v>1.5384615384615385</v>
      </c>
      <c r="H248" s="7">
        <f t="shared" si="8"/>
        <v>0.92500000000000004</v>
      </c>
      <c r="I248" s="8">
        <f t="shared" si="7"/>
        <v>0.1423076923076923</v>
      </c>
    </row>
    <row r="249" spans="1:9" s="7" customFormat="1" x14ac:dyDescent="0.25">
      <c r="A249" s="7">
        <v>66</v>
      </c>
      <c r="B249" s="7" t="s">
        <v>809</v>
      </c>
      <c r="C249" s="7" t="s">
        <v>1662</v>
      </c>
      <c r="D249" s="7" t="s">
        <v>811</v>
      </c>
      <c r="E249" s="7" t="s">
        <v>1974</v>
      </c>
      <c r="F249" s="7">
        <v>10</v>
      </c>
      <c r="G249" s="8">
        <f t="shared" si="6"/>
        <v>1.5384615384615385</v>
      </c>
      <c r="H249" s="7">
        <f t="shared" si="8"/>
        <v>0.92500000000000004</v>
      </c>
      <c r="I249" s="8">
        <f t="shared" si="7"/>
        <v>0.1423076923076923</v>
      </c>
    </row>
    <row r="250" spans="1:9" s="7" customFormat="1" x14ac:dyDescent="0.25">
      <c r="A250" s="7">
        <v>66</v>
      </c>
      <c r="B250" s="7" t="s">
        <v>797</v>
      </c>
      <c r="C250" s="7" t="s">
        <v>1666</v>
      </c>
      <c r="D250" s="7" t="s">
        <v>799</v>
      </c>
      <c r="E250" s="7" t="s">
        <v>1978</v>
      </c>
      <c r="F250" s="7">
        <v>10</v>
      </c>
      <c r="G250" s="8">
        <f t="shared" si="6"/>
        <v>1.5384615384615385</v>
      </c>
      <c r="H250" s="7">
        <f t="shared" si="8"/>
        <v>0.92500000000000004</v>
      </c>
      <c r="I250" s="8">
        <f t="shared" si="7"/>
        <v>0.1423076923076923</v>
      </c>
    </row>
    <row r="251" spans="1:9" s="7" customFormat="1" x14ac:dyDescent="0.25">
      <c r="A251" s="7">
        <v>500</v>
      </c>
      <c r="B251" s="7" t="s">
        <v>909</v>
      </c>
      <c r="C251" s="7" t="s">
        <v>837</v>
      </c>
      <c r="D251" s="7" t="s">
        <v>910</v>
      </c>
      <c r="E251" s="7" t="s">
        <v>1962</v>
      </c>
      <c r="F251" s="7">
        <v>50</v>
      </c>
      <c r="G251" s="8">
        <f t="shared" si="6"/>
        <v>7.6923076923076925</v>
      </c>
      <c r="I251" s="8">
        <f t="shared" si="7"/>
        <v>0</v>
      </c>
    </row>
    <row r="252" spans="1:9" s="7" customFormat="1" x14ac:dyDescent="0.25">
      <c r="A252" s="7">
        <v>500</v>
      </c>
      <c r="B252" s="7" t="s">
        <v>923</v>
      </c>
      <c r="C252" s="7" t="s">
        <v>837</v>
      </c>
      <c r="D252" s="7" t="s">
        <v>924</v>
      </c>
      <c r="E252" s="7" t="s">
        <v>1962</v>
      </c>
      <c r="F252" s="7">
        <v>50</v>
      </c>
      <c r="G252" s="8">
        <f t="shared" si="6"/>
        <v>7.6923076923076925</v>
      </c>
      <c r="I252" s="8">
        <f t="shared" si="7"/>
        <v>0</v>
      </c>
    </row>
    <row r="253" spans="1:9" s="7" customFormat="1" x14ac:dyDescent="0.25">
      <c r="A253" s="7">
        <v>500</v>
      </c>
      <c r="B253" s="7" t="s">
        <v>925</v>
      </c>
      <c r="C253" s="7" t="s">
        <v>837</v>
      </c>
      <c r="D253" s="7" t="s">
        <v>926</v>
      </c>
      <c r="E253" s="7" t="s">
        <v>1962</v>
      </c>
      <c r="F253" s="7">
        <v>50</v>
      </c>
      <c r="G253" s="8">
        <f t="shared" si="6"/>
        <v>7.6923076923076925</v>
      </c>
      <c r="I253" s="8">
        <f t="shared" si="7"/>
        <v>0</v>
      </c>
    </row>
    <row r="254" spans="1:9" s="7" customFormat="1" x14ac:dyDescent="0.25">
      <c r="A254" s="7">
        <v>500</v>
      </c>
      <c r="B254" s="7" t="s">
        <v>927</v>
      </c>
      <c r="C254" s="7" t="s">
        <v>837</v>
      </c>
      <c r="D254" s="7" t="s">
        <v>928</v>
      </c>
      <c r="E254" s="7" t="s">
        <v>1962</v>
      </c>
      <c r="F254" s="7">
        <v>50</v>
      </c>
      <c r="G254" s="8">
        <f t="shared" si="6"/>
        <v>7.6923076923076925</v>
      </c>
      <c r="I254" s="8">
        <f t="shared" si="7"/>
        <v>0</v>
      </c>
    </row>
    <row r="255" spans="1:9" s="7" customFormat="1" x14ac:dyDescent="0.25">
      <c r="A255" s="7">
        <v>500</v>
      </c>
      <c r="B255" s="7" t="s">
        <v>929</v>
      </c>
      <c r="C255" s="7" t="s">
        <v>837</v>
      </c>
      <c r="D255" s="7" t="s">
        <v>930</v>
      </c>
      <c r="E255" s="7" t="s">
        <v>1962</v>
      </c>
      <c r="F255" s="7">
        <v>50</v>
      </c>
      <c r="G255" s="8">
        <f t="shared" si="6"/>
        <v>7.6923076923076925</v>
      </c>
      <c r="I255" s="8">
        <f t="shared" si="7"/>
        <v>0</v>
      </c>
    </row>
    <row r="256" spans="1:9" s="7" customFormat="1" x14ac:dyDescent="0.25">
      <c r="A256" s="7">
        <v>500</v>
      </c>
      <c r="B256" s="7" t="s">
        <v>887</v>
      </c>
      <c r="C256" s="7" t="s">
        <v>837</v>
      </c>
      <c r="D256" s="7" t="s">
        <v>888</v>
      </c>
      <c r="E256" s="7" t="s">
        <v>1993</v>
      </c>
      <c r="F256" s="7">
        <v>50</v>
      </c>
      <c r="G256" s="8">
        <f t="shared" si="6"/>
        <v>7.6923076923076925</v>
      </c>
      <c r="I256" s="8">
        <f t="shared" si="7"/>
        <v>0</v>
      </c>
    </row>
    <row r="257" spans="1:9" s="7" customFormat="1" x14ac:dyDescent="0.25">
      <c r="A257" s="7">
        <v>500</v>
      </c>
      <c r="B257" s="7" t="s">
        <v>931</v>
      </c>
      <c r="C257" s="7" t="s">
        <v>837</v>
      </c>
      <c r="D257" s="7" t="s">
        <v>932</v>
      </c>
      <c r="E257" s="7" t="s">
        <v>2047</v>
      </c>
      <c r="F257" s="7">
        <v>9999</v>
      </c>
      <c r="G257" s="8">
        <f t="shared" si="6"/>
        <v>1538.3076923076924</v>
      </c>
      <c r="I257" s="8">
        <f t="shared" si="7"/>
        <v>0</v>
      </c>
    </row>
    <row r="258" spans="1:9" s="7" customFormat="1" x14ac:dyDescent="0.25">
      <c r="A258" s="7">
        <v>505</v>
      </c>
      <c r="B258" s="7" t="s">
        <v>843</v>
      </c>
      <c r="C258" s="7" t="s">
        <v>837</v>
      </c>
      <c r="D258" s="7" t="s">
        <v>844</v>
      </c>
      <c r="E258" s="7" t="s">
        <v>1960</v>
      </c>
      <c r="F258" s="7">
        <v>800</v>
      </c>
      <c r="G258" s="8">
        <f t="shared" ref="G258:G321" si="9">F258/6.5</f>
        <v>123.07692307692308</v>
      </c>
      <c r="H258" s="7">
        <v>0.85</v>
      </c>
      <c r="I258" s="8">
        <f t="shared" ref="I258:I321" si="10">H258/6.5</f>
        <v>0.13076923076923078</v>
      </c>
    </row>
    <row r="259" spans="1:9" s="7" customFormat="1" x14ac:dyDescent="0.25">
      <c r="A259" s="7">
        <v>505</v>
      </c>
      <c r="B259" s="7" t="s">
        <v>845</v>
      </c>
      <c r="C259" s="7" t="s">
        <v>837</v>
      </c>
      <c r="D259" s="7" t="s">
        <v>846</v>
      </c>
      <c r="E259" s="7" t="s">
        <v>1960</v>
      </c>
      <c r="F259" s="7">
        <v>800</v>
      </c>
      <c r="G259" s="8">
        <f t="shared" si="9"/>
        <v>123.07692307692308</v>
      </c>
      <c r="H259" s="7">
        <v>0.85</v>
      </c>
      <c r="I259" s="8">
        <f t="shared" si="10"/>
        <v>0.13076923076923078</v>
      </c>
    </row>
    <row r="260" spans="1:9" s="7" customFormat="1" x14ac:dyDescent="0.25">
      <c r="A260" s="7">
        <v>505</v>
      </c>
      <c r="B260" s="7" t="s">
        <v>847</v>
      </c>
      <c r="C260" s="7" t="s">
        <v>837</v>
      </c>
      <c r="D260" s="7" t="s">
        <v>848</v>
      </c>
      <c r="E260" s="7" t="s">
        <v>1960</v>
      </c>
      <c r="F260" s="7">
        <v>800</v>
      </c>
      <c r="G260" s="8">
        <f t="shared" si="9"/>
        <v>123.07692307692308</v>
      </c>
      <c r="H260" s="7">
        <v>0.85</v>
      </c>
      <c r="I260" s="8">
        <f t="shared" si="10"/>
        <v>0.13076923076923078</v>
      </c>
    </row>
    <row r="261" spans="1:9" s="7" customFormat="1" x14ac:dyDescent="0.25">
      <c r="A261" s="7">
        <v>505</v>
      </c>
      <c r="B261" s="7" t="s">
        <v>849</v>
      </c>
      <c r="C261" s="7" t="s">
        <v>837</v>
      </c>
      <c r="D261" s="7" t="s">
        <v>850</v>
      </c>
      <c r="E261" s="7" t="s">
        <v>1960</v>
      </c>
      <c r="F261" s="7">
        <v>800</v>
      </c>
      <c r="G261" s="8">
        <f t="shared" si="9"/>
        <v>123.07692307692308</v>
      </c>
      <c r="H261" s="7">
        <v>0.85</v>
      </c>
      <c r="I261" s="8">
        <f t="shared" si="10"/>
        <v>0.13076923076923078</v>
      </c>
    </row>
    <row r="262" spans="1:9" s="7" customFormat="1" x14ac:dyDescent="0.25">
      <c r="A262" s="7">
        <v>501</v>
      </c>
      <c r="B262" s="7" t="s">
        <v>971</v>
      </c>
      <c r="C262" s="7" t="s">
        <v>837</v>
      </c>
      <c r="D262" s="7" t="s">
        <v>972</v>
      </c>
      <c r="E262" s="7" t="s">
        <v>1963</v>
      </c>
      <c r="F262" s="7">
        <v>240</v>
      </c>
      <c r="G262" s="8">
        <f t="shared" si="9"/>
        <v>36.92307692307692</v>
      </c>
      <c r="I262" s="8">
        <f t="shared" si="10"/>
        <v>0</v>
      </c>
    </row>
    <row r="263" spans="1:9" s="7" customFormat="1" x14ac:dyDescent="0.25">
      <c r="A263" s="7">
        <v>501</v>
      </c>
      <c r="B263" s="7" t="s">
        <v>973</v>
      </c>
      <c r="C263" s="7" t="s">
        <v>837</v>
      </c>
      <c r="D263" s="7" t="s">
        <v>974</v>
      </c>
      <c r="E263" s="7" t="s">
        <v>1963</v>
      </c>
      <c r="F263" s="7">
        <v>240</v>
      </c>
      <c r="G263" s="8">
        <f t="shared" si="9"/>
        <v>36.92307692307692</v>
      </c>
      <c r="I263" s="8">
        <f t="shared" si="10"/>
        <v>0</v>
      </c>
    </row>
    <row r="264" spans="1:9" s="7" customFormat="1" x14ac:dyDescent="0.25">
      <c r="A264" s="7">
        <v>501</v>
      </c>
      <c r="B264" s="7" t="s">
        <v>975</v>
      </c>
      <c r="C264" s="7" t="s">
        <v>837</v>
      </c>
      <c r="D264" s="7" t="s">
        <v>976</v>
      </c>
      <c r="E264" s="7" t="s">
        <v>1963</v>
      </c>
      <c r="F264" s="7">
        <v>240</v>
      </c>
      <c r="G264" s="8">
        <f t="shared" si="9"/>
        <v>36.92307692307692</v>
      </c>
      <c r="I264" s="8">
        <f t="shared" si="10"/>
        <v>0</v>
      </c>
    </row>
    <row r="265" spans="1:9" s="7" customFormat="1" x14ac:dyDescent="0.25">
      <c r="A265" s="7">
        <v>501</v>
      </c>
      <c r="B265" s="7" t="s">
        <v>983</v>
      </c>
      <c r="C265" s="7" t="s">
        <v>837</v>
      </c>
      <c r="D265" s="7" t="s">
        <v>984</v>
      </c>
      <c r="E265" s="7" t="s">
        <v>1963</v>
      </c>
      <c r="F265" s="7">
        <v>20</v>
      </c>
      <c r="G265" s="8">
        <f t="shared" si="9"/>
        <v>3.0769230769230771</v>
      </c>
      <c r="I265" s="8">
        <f t="shared" si="10"/>
        <v>0</v>
      </c>
    </row>
    <row r="266" spans="1:9" s="7" customFormat="1" x14ac:dyDescent="0.25">
      <c r="A266" s="7">
        <v>501</v>
      </c>
      <c r="B266" s="7" t="s">
        <v>985</v>
      </c>
      <c r="C266" s="7" t="s">
        <v>837</v>
      </c>
      <c r="D266" s="7" t="s">
        <v>986</v>
      </c>
      <c r="E266" s="7" t="s">
        <v>1963</v>
      </c>
      <c r="F266" s="7">
        <v>20</v>
      </c>
      <c r="G266" s="8">
        <f t="shared" si="9"/>
        <v>3.0769230769230771</v>
      </c>
      <c r="I266" s="8">
        <f t="shared" si="10"/>
        <v>0</v>
      </c>
    </row>
    <row r="267" spans="1:9" s="7" customFormat="1" x14ac:dyDescent="0.25">
      <c r="A267" s="7">
        <v>501</v>
      </c>
      <c r="B267" s="7" t="s">
        <v>987</v>
      </c>
      <c r="C267" s="7" t="s">
        <v>837</v>
      </c>
      <c r="D267" s="7" t="s">
        <v>988</v>
      </c>
      <c r="E267" s="7" t="s">
        <v>1963</v>
      </c>
      <c r="F267" s="7">
        <v>20</v>
      </c>
      <c r="G267" s="8">
        <f t="shared" si="9"/>
        <v>3.0769230769230771</v>
      </c>
      <c r="I267" s="8">
        <f t="shared" si="10"/>
        <v>0</v>
      </c>
    </row>
    <row r="268" spans="1:9" s="7" customFormat="1" x14ac:dyDescent="0.25">
      <c r="A268" s="7">
        <v>501</v>
      </c>
      <c r="B268" s="7" t="s">
        <v>989</v>
      </c>
      <c r="C268" s="7" t="s">
        <v>837</v>
      </c>
      <c r="D268" s="7" t="s">
        <v>990</v>
      </c>
      <c r="E268" s="7" t="s">
        <v>1963</v>
      </c>
      <c r="F268" s="7">
        <v>20</v>
      </c>
      <c r="G268" s="8">
        <f t="shared" si="9"/>
        <v>3.0769230769230771</v>
      </c>
      <c r="I268" s="8">
        <f t="shared" si="10"/>
        <v>0</v>
      </c>
    </row>
    <row r="269" spans="1:9" s="7" customFormat="1" x14ac:dyDescent="0.25">
      <c r="A269" s="7">
        <v>501</v>
      </c>
      <c r="B269" s="7" t="s">
        <v>991</v>
      </c>
      <c r="C269" s="7" t="s">
        <v>837</v>
      </c>
      <c r="D269" s="7" t="s">
        <v>992</v>
      </c>
      <c r="E269" s="7" t="s">
        <v>1963</v>
      </c>
      <c r="F269" s="7">
        <v>20</v>
      </c>
      <c r="G269" s="8">
        <f t="shared" si="9"/>
        <v>3.0769230769230771</v>
      </c>
      <c r="I269" s="8">
        <f t="shared" si="10"/>
        <v>0</v>
      </c>
    </row>
    <row r="270" spans="1:9" s="7" customFormat="1" x14ac:dyDescent="0.25">
      <c r="A270" s="7">
        <v>501</v>
      </c>
      <c r="B270" s="7" t="s">
        <v>993</v>
      </c>
      <c r="C270" s="7" t="s">
        <v>837</v>
      </c>
      <c r="D270" s="7" t="s">
        <v>994</v>
      </c>
      <c r="E270" s="7" t="s">
        <v>1981</v>
      </c>
      <c r="F270" s="7">
        <v>20</v>
      </c>
      <c r="G270" s="8">
        <f t="shared" si="9"/>
        <v>3.0769230769230771</v>
      </c>
      <c r="I270" s="8">
        <f t="shared" si="10"/>
        <v>0</v>
      </c>
    </row>
    <row r="271" spans="1:9" s="7" customFormat="1" x14ac:dyDescent="0.25">
      <c r="A271" s="7">
        <v>224</v>
      </c>
      <c r="B271" s="7" t="s">
        <v>1516</v>
      </c>
      <c r="C271" s="7" t="s">
        <v>1632</v>
      </c>
      <c r="D271" s="7" t="s">
        <v>1635</v>
      </c>
      <c r="E271" s="7" t="s">
        <v>2050</v>
      </c>
      <c r="F271" s="7">
        <v>9999</v>
      </c>
      <c r="G271" s="8">
        <f t="shared" si="9"/>
        <v>1538.3076923076924</v>
      </c>
      <c r="H271" s="7">
        <v>1</v>
      </c>
      <c r="I271" s="8">
        <f t="shared" si="10"/>
        <v>0.15384615384615385</v>
      </c>
    </row>
    <row r="272" spans="1:9" x14ac:dyDescent="0.25">
      <c r="A272" s="7">
        <v>224</v>
      </c>
      <c r="B272" s="7" t="s">
        <v>1521</v>
      </c>
      <c r="C272" s="7" t="s">
        <v>1632</v>
      </c>
      <c r="D272" s="7" t="s">
        <v>1634</v>
      </c>
      <c r="E272" s="7" t="s">
        <v>2050</v>
      </c>
      <c r="F272" s="7">
        <v>9999</v>
      </c>
      <c r="G272" s="8">
        <f t="shared" si="9"/>
        <v>1538.3076923076924</v>
      </c>
      <c r="H272" s="7">
        <v>1</v>
      </c>
      <c r="I272" s="8">
        <f t="shared" si="10"/>
        <v>0.15384615384615385</v>
      </c>
    </row>
    <row r="273" spans="1:9" x14ac:dyDescent="0.25">
      <c r="A273" s="7">
        <v>224</v>
      </c>
      <c r="B273" s="7" t="s">
        <v>1513</v>
      </c>
      <c r="C273" s="7" t="s">
        <v>1632</v>
      </c>
      <c r="D273" s="7" t="s">
        <v>1633</v>
      </c>
      <c r="E273" s="7" t="s">
        <v>2050</v>
      </c>
      <c r="F273" s="7">
        <v>9999</v>
      </c>
      <c r="G273" s="8">
        <f t="shared" si="9"/>
        <v>1538.3076923076924</v>
      </c>
      <c r="H273" s="7">
        <v>1</v>
      </c>
      <c r="I273" s="8">
        <f t="shared" si="10"/>
        <v>0.15384615384615385</v>
      </c>
    </row>
    <row r="274" spans="1:9" x14ac:dyDescent="0.25">
      <c r="A274" s="7">
        <v>224</v>
      </c>
      <c r="B274" s="7" t="s">
        <v>1514</v>
      </c>
      <c r="C274" s="7" t="s">
        <v>1632</v>
      </c>
      <c r="D274" s="7" t="s">
        <v>1631</v>
      </c>
      <c r="E274" s="7" t="s">
        <v>2050</v>
      </c>
      <c r="F274" s="7">
        <v>9999</v>
      </c>
      <c r="G274" s="8">
        <f t="shared" si="9"/>
        <v>1538.3076923076924</v>
      </c>
      <c r="H274" s="7">
        <v>1</v>
      </c>
      <c r="I274" s="8">
        <f t="shared" si="10"/>
        <v>0.15384615384615385</v>
      </c>
    </row>
    <row r="275" spans="1:9" s="9" customFormat="1" x14ac:dyDescent="0.25">
      <c r="A275" s="9">
        <v>500</v>
      </c>
      <c r="B275" s="9" t="s">
        <v>901</v>
      </c>
      <c r="C275" s="9" t="s">
        <v>837</v>
      </c>
      <c r="D275" s="9" t="s">
        <v>902</v>
      </c>
      <c r="E275" s="9" t="s">
        <v>2013</v>
      </c>
      <c r="F275" s="9">
        <v>100</v>
      </c>
      <c r="G275" s="10">
        <f t="shared" si="9"/>
        <v>15.384615384615385</v>
      </c>
      <c r="I275" s="10">
        <f t="shared" si="10"/>
        <v>0</v>
      </c>
    </row>
    <row r="276" spans="1:9" s="9" customFormat="1" x14ac:dyDescent="0.25">
      <c r="A276" s="9">
        <v>500</v>
      </c>
      <c r="B276" s="9" t="s">
        <v>903</v>
      </c>
      <c r="C276" s="9" t="s">
        <v>837</v>
      </c>
      <c r="D276" s="9" t="s">
        <v>904</v>
      </c>
      <c r="E276" s="9" t="s">
        <v>2013</v>
      </c>
      <c r="F276" s="9">
        <v>100</v>
      </c>
      <c r="G276" s="10">
        <f t="shared" si="9"/>
        <v>15.384615384615385</v>
      </c>
      <c r="I276" s="10">
        <f t="shared" si="10"/>
        <v>0</v>
      </c>
    </row>
    <row r="277" spans="1:9" s="9" customFormat="1" x14ac:dyDescent="0.25">
      <c r="A277" s="9">
        <v>500</v>
      </c>
      <c r="B277" s="9" t="s">
        <v>897</v>
      </c>
      <c r="C277" s="9" t="s">
        <v>837</v>
      </c>
      <c r="D277" s="9" t="s">
        <v>898</v>
      </c>
      <c r="E277" s="9" t="s">
        <v>2013</v>
      </c>
      <c r="F277" s="9">
        <v>100</v>
      </c>
      <c r="G277" s="10">
        <f t="shared" si="9"/>
        <v>15.384615384615385</v>
      </c>
      <c r="I277" s="10">
        <f t="shared" si="10"/>
        <v>0</v>
      </c>
    </row>
    <row r="278" spans="1:9" s="9" customFormat="1" x14ac:dyDescent="0.25">
      <c r="A278" s="9">
        <v>500</v>
      </c>
      <c r="B278" s="9" t="s">
        <v>893</v>
      </c>
      <c r="C278" s="9" t="s">
        <v>837</v>
      </c>
      <c r="D278" s="9" t="s">
        <v>894</v>
      </c>
      <c r="E278" s="9" t="s">
        <v>2012</v>
      </c>
      <c r="F278" s="9">
        <v>100</v>
      </c>
      <c r="G278" s="10">
        <f t="shared" si="9"/>
        <v>15.384615384615385</v>
      </c>
      <c r="I278" s="10">
        <f t="shared" si="10"/>
        <v>0</v>
      </c>
    </row>
    <row r="279" spans="1:9" s="7" customFormat="1" x14ac:dyDescent="0.25">
      <c r="A279" s="7">
        <v>43</v>
      </c>
      <c r="B279" s="7" t="s">
        <v>274</v>
      </c>
      <c r="C279" s="7" t="s">
        <v>50</v>
      </c>
      <c r="D279" s="7" t="s">
        <v>1934</v>
      </c>
      <c r="E279" s="7" t="s">
        <v>1998</v>
      </c>
      <c r="F279" s="7">
        <v>62.5</v>
      </c>
      <c r="G279" s="8">
        <f t="shared" si="9"/>
        <v>9.615384615384615</v>
      </c>
      <c r="I279" s="8">
        <f t="shared" si="10"/>
        <v>0</v>
      </c>
    </row>
    <row r="280" spans="1:9" s="7" customFormat="1" x14ac:dyDescent="0.25">
      <c r="A280" s="7">
        <v>43</v>
      </c>
      <c r="B280" s="7" t="s">
        <v>277</v>
      </c>
      <c r="C280" s="7" t="s">
        <v>53</v>
      </c>
      <c r="D280" s="7" t="s">
        <v>1933</v>
      </c>
      <c r="E280" s="7" t="s">
        <v>1998</v>
      </c>
      <c r="F280" s="7">
        <v>62.5</v>
      </c>
      <c r="G280" s="8">
        <f t="shared" si="9"/>
        <v>9.615384615384615</v>
      </c>
      <c r="I280" s="8">
        <f t="shared" si="10"/>
        <v>0</v>
      </c>
    </row>
    <row r="281" spans="1:9" s="7" customFormat="1" x14ac:dyDescent="0.25">
      <c r="A281" s="7">
        <v>43</v>
      </c>
      <c r="B281" s="7" t="s">
        <v>280</v>
      </c>
      <c r="C281" s="7" t="s">
        <v>56</v>
      </c>
      <c r="D281" s="7" t="s">
        <v>1932</v>
      </c>
      <c r="E281" s="7" t="s">
        <v>1998</v>
      </c>
      <c r="F281" s="7">
        <v>62.5</v>
      </c>
      <c r="G281" s="8">
        <f t="shared" si="9"/>
        <v>9.615384615384615</v>
      </c>
      <c r="I281" s="8">
        <f t="shared" si="10"/>
        <v>0</v>
      </c>
    </row>
    <row r="282" spans="1:9" s="7" customFormat="1" x14ac:dyDescent="0.25">
      <c r="A282" s="7">
        <v>43</v>
      </c>
      <c r="B282" s="7" t="s">
        <v>283</v>
      </c>
      <c r="C282" s="7" t="s">
        <v>59</v>
      </c>
      <c r="D282" s="7" t="s">
        <v>1931</v>
      </c>
      <c r="E282" s="7" t="s">
        <v>1998</v>
      </c>
      <c r="F282" s="7">
        <v>62.5</v>
      </c>
      <c r="G282" s="8">
        <f t="shared" si="9"/>
        <v>9.615384615384615</v>
      </c>
      <c r="I282" s="8">
        <f t="shared" si="10"/>
        <v>0</v>
      </c>
    </row>
    <row r="283" spans="1:9" s="7" customFormat="1" x14ac:dyDescent="0.25">
      <c r="A283" s="7">
        <v>43</v>
      </c>
      <c r="B283" s="7" t="s">
        <v>286</v>
      </c>
      <c r="C283" s="7" t="s">
        <v>62</v>
      </c>
      <c r="D283" s="7" t="s">
        <v>1930</v>
      </c>
      <c r="E283" s="7" t="s">
        <v>1998</v>
      </c>
      <c r="F283" s="7">
        <v>62.5</v>
      </c>
      <c r="G283" s="8">
        <f t="shared" si="9"/>
        <v>9.615384615384615</v>
      </c>
      <c r="I283" s="8">
        <f t="shared" si="10"/>
        <v>0</v>
      </c>
    </row>
    <row r="284" spans="1:9" s="7" customFormat="1" x14ac:dyDescent="0.25">
      <c r="A284" s="7">
        <v>43</v>
      </c>
      <c r="B284" s="7" t="s">
        <v>289</v>
      </c>
      <c r="C284" s="7" t="s">
        <v>65</v>
      </c>
      <c r="D284" s="7" t="s">
        <v>1929</v>
      </c>
      <c r="E284" s="7" t="s">
        <v>1998</v>
      </c>
      <c r="F284" s="7">
        <v>62.5</v>
      </c>
      <c r="G284" s="8">
        <f t="shared" si="9"/>
        <v>9.615384615384615</v>
      </c>
      <c r="I284" s="8">
        <f t="shared" si="10"/>
        <v>0</v>
      </c>
    </row>
    <row r="285" spans="1:9" s="7" customFormat="1" x14ac:dyDescent="0.25">
      <c r="A285" s="7">
        <v>43</v>
      </c>
      <c r="B285" s="7" t="s">
        <v>292</v>
      </c>
      <c r="C285" s="7" t="s">
        <v>68</v>
      </c>
      <c r="D285" s="7" t="s">
        <v>1928</v>
      </c>
      <c r="E285" s="7" t="s">
        <v>1998</v>
      </c>
      <c r="F285" s="7">
        <v>62.5</v>
      </c>
      <c r="G285" s="8">
        <f t="shared" si="9"/>
        <v>9.615384615384615</v>
      </c>
      <c r="I285" s="8">
        <f t="shared" si="10"/>
        <v>0</v>
      </c>
    </row>
    <row r="286" spans="1:9" s="7" customFormat="1" x14ac:dyDescent="0.25">
      <c r="A286" s="7">
        <v>43</v>
      </c>
      <c r="B286" s="7" t="s">
        <v>295</v>
      </c>
      <c r="C286" s="7" t="s">
        <v>71</v>
      </c>
      <c r="D286" s="7" t="s">
        <v>1927</v>
      </c>
      <c r="E286" s="7" t="s">
        <v>1998</v>
      </c>
      <c r="F286" s="7">
        <v>62.5</v>
      </c>
      <c r="G286" s="8">
        <f t="shared" si="9"/>
        <v>9.615384615384615</v>
      </c>
      <c r="I286" s="8">
        <f t="shared" si="10"/>
        <v>0</v>
      </c>
    </row>
    <row r="287" spans="1:9" s="7" customFormat="1" x14ac:dyDescent="0.25">
      <c r="A287" s="7">
        <v>43</v>
      </c>
      <c r="B287" s="7" t="s">
        <v>298</v>
      </c>
      <c r="C287" s="7" t="s">
        <v>74</v>
      </c>
      <c r="D287" s="7" t="s">
        <v>1926</v>
      </c>
      <c r="E287" s="7" t="s">
        <v>1998</v>
      </c>
      <c r="F287" s="7">
        <v>62.5</v>
      </c>
      <c r="G287" s="8">
        <f t="shared" si="9"/>
        <v>9.615384615384615</v>
      </c>
      <c r="I287" s="8">
        <f t="shared" si="10"/>
        <v>0</v>
      </c>
    </row>
    <row r="288" spans="1:9" s="7" customFormat="1" x14ac:dyDescent="0.25">
      <c r="A288" s="7">
        <v>43</v>
      </c>
      <c r="B288" s="7" t="s">
        <v>301</v>
      </c>
      <c r="C288" s="7" t="s">
        <v>77</v>
      </c>
      <c r="D288" s="7" t="s">
        <v>1925</v>
      </c>
      <c r="E288" s="7" t="s">
        <v>1998</v>
      </c>
      <c r="F288" s="7">
        <v>62.5</v>
      </c>
      <c r="G288" s="8">
        <f t="shared" si="9"/>
        <v>9.615384615384615</v>
      </c>
      <c r="I288" s="8">
        <f t="shared" si="10"/>
        <v>0</v>
      </c>
    </row>
    <row r="289" spans="1:9" s="7" customFormat="1" x14ac:dyDescent="0.25">
      <c r="A289" s="7">
        <v>43</v>
      </c>
      <c r="B289" s="7" t="s">
        <v>304</v>
      </c>
      <c r="C289" s="7" t="s">
        <v>80</v>
      </c>
      <c r="D289" s="7" t="s">
        <v>1924</v>
      </c>
      <c r="E289" s="7" t="s">
        <v>1998</v>
      </c>
      <c r="F289" s="7">
        <v>62.5</v>
      </c>
      <c r="G289" s="8">
        <f t="shared" si="9"/>
        <v>9.615384615384615</v>
      </c>
      <c r="I289" s="8">
        <f t="shared" si="10"/>
        <v>0</v>
      </c>
    </row>
    <row r="290" spans="1:9" s="7" customFormat="1" x14ac:dyDescent="0.25">
      <c r="A290" s="7">
        <v>43</v>
      </c>
      <c r="B290" s="7" t="s">
        <v>307</v>
      </c>
      <c r="C290" s="7" t="s">
        <v>83</v>
      </c>
      <c r="D290" s="7" t="s">
        <v>1923</v>
      </c>
      <c r="E290" s="7" t="s">
        <v>1998</v>
      </c>
      <c r="F290" s="7">
        <v>62.5</v>
      </c>
      <c r="G290" s="8">
        <f t="shared" si="9"/>
        <v>9.615384615384615</v>
      </c>
      <c r="I290" s="8">
        <f t="shared" si="10"/>
        <v>0</v>
      </c>
    </row>
    <row r="291" spans="1:9" s="7" customFormat="1" x14ac:dyDescent="0.25">
      <c r="A291" s="7">
        <v>64</v>
      </c>
      <c r="B291" s="7" t="s">
        <v>379</v>
      </c>
      <c r="C291" s="7" t="s">
        <v>1801</v>
      </c>
      <c r="D291" s="7" t="s">
        <v>381</v>
      </c>
      <c r="E291" s="7" t="s">
        <v>1998</v>
      </c>
      <c r="F291" s="7">
        <v>62.5</v>
      </c>
      <c r="G291" s="8">
        <f t="shared" si="9"/>
        <v>9.615384615384615</v>
      </c>
      <c r="H291" s="7">
        <v>6.5</v>
      </c>
      <c r="I291" s="8">
        <f t="shared" si="10"/>
        <v>1</v>
      </c>
    </row>
    <row r="292" spans="1:9" s="7" customFormat="1" x14ac:dyDescent="0.25">
      <c r="A292" s="7">
        <v>64</v>
      </c>
      <c r="B292" s="7" t="s">
        <v>382</v>
      </c>
      <c r="C292" s="7" t="s">
        <v>1800</v>
      </c>
      <c r="D292" s="7" t="s">
        <v>384</v>
      </c>
      <c r="E292" s="7" t="s">
        <v>1998</v>
      </c>
      <c r="F292" s="7">
        <v>62.5</v>
      </c>
      <c r="G292" s="8">
        <f t="shared" si="9"/>
        <v>9.615384615384615</v>
      </c>
      <c r="H292" s="7">
        <v>6.5</v>
      </c>
      <c r="I292" s="8">
        <f t="shared" si="10"/>
        <v>1</v>
      </c>
    </row>
    <row r="293" spans="1:9" s="7" customFormat="1" x14ac:dyDescent="0.25">
      <c r="A293" s="7">
        <v>64</v>
      </c>
      <c r="B293" s="7" t="s">
        <v>397</v>
      </c>
      <c r="C293" s="7" t="s">
        <v>1795</v>
      </c>
      <c r="D293" s="7" t="s">
        <v>399</v>
      </c>
      <c r="E293" s="7" t="s">
        <v>1998</v>
      </c>
      <c r="F293" s="7">
        <v>62.5</v>
      </c>
      <c r="G293" s="8">
        <f t="shared" si="9"/>
        <v>9.615384615384615</v>
      </c>
      <c r="H293" s="7">
        <v>6.5</v>
      </c>
      <c r="I293" s="8">
        <f t="shared" si="10"/>
        <v>1</v>
      </c>
    </row>
    <row r="294" spans="1:9" s="7" customFormat="1" x14ac:dyDescent="0.25">
      <c r="A294" s="7">
        <v>64</v>
      </c>
      <c r="B294" s="7" t="s">
        <v>400</v>
      </c>
      <c r="C294" s="7" t="s">
        <v>1794</v>
      </c>
      <c r="D294" s="7" t="s">
        <v>402</v>
      </c>
      <c r="E294" s="7" t="s">
        <v>1998</v>
      </c>
      <c r="F294" s="7">
        <v>62.5</v>
      </c>
      <c r="G294" s="8">
        <f t="shared" si="9"/>
        <v>9.615384615384615</v>
      </c>
      <c r="H294" s="7">
        <v>6.5</v>
      </c>
      <c r="I294" s="8">
        <f t="shared" si="10"/>
        <v>1</v>
      </c>
    </row>
    <row r="295" spans="1:9" s="7" customFormat="1" x14ac:dyDescent="0.25">
      <c r="A295" s="7">
        <v>64</v>
      </c>
      <c r="B295" s="7" t="s">
        <v>427</v>
      </c>
      <c r="C295" s="7" t="s">
        <v>1785</v>
      </c>
      <c r="D295" s="7" t="s">
        <v>429</v>
      </c>
      <c r="E295" s="7" t="s">
        <v>1998</v>
      </c>
      <c r="F295" s="7">
        <v>62.5</v>
      </c>
      <c r="G295" s="8">
        <f t="shared" si="9"/>
        <v>9.615384615384615</v>
      </c>
      <c r="H295" s="7">
        <v>6.5</v>
      </c>
      <c r="I295" s="8">
        <f t="shared" si="10"/>
        <v>1</v>
      </c>
    </row>
    <row r="296" spans="1:9" s="7" customFormat="1" x14ac:dyDescent="0.25">
      <c r="A296" s="7">
        <v>64</v>
      </c>
      <c r="B296" s="7" t="s">
        <v>430</v>
      </c>
      <c r="C296" s="7" t="s">
        <v>1784</v>
      </c>
      <c r="D296" s="7" t="s">
        <v>432</v>
      </c>
      <c r="E296" s="7" t="s">
        <v>1998</v>
      </c>
      <c r="F296" s="7">
        <v>62.5</v>
      </c>
      <c r="G296" s="8">
        <f t="shared" si="9"/>
        <v>9.615384615384615</v>
      </c>
      <c r="H296" s="7">
        <v>6.5</v>
      </c>
      <c r="I296" s="8">
        <f t="shared" si="10"/>
        <v>1</v>
      </c>
    </row>
    <row r="297" spans="1:9" s="7" customFormat="1" x14ac:dyDescent="0.25">
      <c r="A297" s="7">
        <v>64</v>
      </c>
      <c r="B297" s="7" t="s">
        <v>436</v>
      </c>
      <c r="C297" s="7" t="s">
        <v>1782</v>
      </c>
      <c r="D297" s="7" t="s">
        <v>438</v>
      </c>
      <c r="E297" s="7" t="s">
        <v>1998</v>
      </c>
      <c r="F297" s="7">
        <v>62.5</v>
      </c>
      <c r="G297" s="8">
        <f t="shared" si="9"/>
        <v>9.615384615384615</v>
      </c>
      <c r="H297" s="7">
        <v>6.5</v>
      </c>
      <c r="I297" s="8">
        <f t="shared" si="10"/>
        <v>1</v>
      </c>
    </row>
    <row r="298" spans="1:9" s="7" customFormat="1" x14ac:dyDescent="0.25">
      <c r="A298" s="7">
        <v>64</v>
      </c>
      <c r="B298" s="7" t="s">
        <v>463</v>
      </c>
      <c r="C298" s="7" t="s">
        <v>1773</v>
      </c>
      <c r="D298" s="7" t="s">
        <v>465</v>
      </c>
      <c r="E298" s="7" t="s">
        <v>1998</v>
      </c>
      <c r="F298" s="7">
        <v>62.5</v>
      </c>
      <c r="G298" s="8">
        <f t="shared" si="9"/>
        <v>9.615384615384615</v>
      </c>
      <c r="H298" s="7">
        <v>6.5</v>
      </c>
      <c r="I298" s="8">
        <f t="shared" si="10"/>
        <v>1</v>
      </c>
    </row>
    <row r="299" spans="1:9" s="7" customFormat="1" x14ac:dyDescent="0.25">
      <c r="A299" s="7">
        <v>64</v>
      </c>
      <c r="B299" s="7" t="s">
        <v>466</v>
      </c>
      <c r="C299" s="7" t="s">
        <v>1772</v>
      </c>
      <c r="D299" s="7" t="s">
        <v>468</v>
      </c>
      <c r="E299" s="7" t="s">
        <v>1998</v>
      </c>
      <c r="F299" s="7">
        <v>62.5</v>
      </c>
      <c r="G299" s="8">
        <f t="shared" si="9"/>
        <v>9.615384615384615</v>
      </c>
      <c r="H299" s="7">
        <v>6.5</v>
      </c>
      <c r="I299" s="8">
        <f t="shared" si="10"/>
        <v>1</v>
      </c>
    </row>
    <row r="300" spans="1:9" s="7" customFormat="1" x14ac:dyDescent="0.25">
      <c r="A300" s="7">
        <v>64</v>
      </c>
      <c r="B300" s="7" t="s">
        <v>481</v>
      </c>
      <c r="C300" s="7" t="s">
        <v>1767</v>
      </c>
      <c r="D300" s="7" t="s">
        <v>483</v>
      </c>
      <c r="E300" s="7" t="s">
        <v>1998</v>
      </c>
      <c r="F300" s="7">
        <v>62.5</v>
      </c>
      <c r="G300" s="8">
        <f t="shared" si="9"/>
        <v>9.615384615384615</v>
      </c>
      <c r="H300" s="7">
        <v>6.5</v>
      </c>
      <c r="I300" s="8">
        <f t="shared" si="10"/>
        <v>1</v>
      </c>
    </row>
    <row r="301" spans="1:9" s="7" customFormat="1" x14ac:dyDescent="0.25">
      <c r="A301" s="7">
        <v>64</v>
      </c>
      <c r="B301" s="7" t="s">
        <v>484</v>
      </c>
      <c r="C301" s="7" t="s">
        <v>1766</v>
      </c>
      <c r="D301" s="7" t="s">
        <v>486</v>
      </c>
      <c r="E301" s="7" t="s">
        <v>1998</v>
      </c>
      <c r="F301" s="7">
        <v>62.5</v>
      </c>
      <c r="G301" s="8">
        <f t="shared" si="9"/>
        <v>9.615384615384615</v>
      </c>
      <c r="H301" s="7">
        <v>6.5</v>
      </c>
      <c r="I301" s="8">
        <f t="shared" si="10"/>
        <v>1</v>
      </c>
    </row>
    <row r="302" spans="1:9" s="7" customFormat="1" x14ac:dyDescent="0.25">
      <c r="A302" s="7">
        <v>64</v>
      </c>
      <c r="B302" s="7" t="s">
        <v>487</v>
      </c>
      <c r="C302" s="7" t="s">
        <v>1765</v>
      </c>
      <c r="D302" s="7" t="s">
        <v>489</v>
      </c>
      <c r="E302" s="7" t="s">
        <v>1998</v>
      </c>
      <c r="F302" s="7">
        <v>62.5</v>
      </c>
      <c r="G302" s="8">
        <f t="shared" si="9"/>
        <v>9.615384615384615</v>
      </c>
      <c r="H302" s="7">
        <v>6.5</v>
      </c>
      <c r="I302" s="8">
        <f t="shared" si="10"/>
        <v>1</v>
      </c>
    </row>
    <row r="303" spans="1:9" s="7" customFormat="1" x14ac:dyDescent="0.25">
      <c r="A303" s="7">
        <v>64</v>
      </c>
      <c r="B303" s="7" t="s">
        <v>490</v>
      </c>
      <c r="C303" s="7" t="s">
        <v>1764</v>
      </c>
      <c r="D303" s="7" t="s">
        <v>492</v>
      </c>
      <c r="E303" s="7" t="s">
        <v>1998</v>
      </c>
      <c r="F303" s="7">
        <v>62.5</v>
      </c>
      <c r="G303" s="8">
        <f t="shared" si="9"/>
        <v>9.615384615384615</v>
      </c>
      <c r="H303" s="7">
        <v>6.5</v>
      </c>
      <c r="I303" s="8">
        <f t="shared" si="10"/>
        <v>1</v>
      </c>
    </row>
    <row r="304" spans="1:9" s="7" customFormat="1" x14ac:dyDescent="0.25">
      <c r="A304" s="7">
        <v>65</v>
      </c>
      <c r="B304" s="7" t="s">
        <v>530</v>
      </c>
      <c r="C304" s="7" t="s">
        <v>1753</v>
      </c>
      <c r="D304" s="7" t="s">
        <v>532</v>
      </c>
      <c r="E304" s="7" t="s">
        <v>1998</v>
      </c>
      <c r="F304" s="7">
        <v>62.5</v>
      </c>
      <c r="G304" s="8">
        <f t="shared" si="9"/>
        <v>9.615384615384615</v>
      </c>
      <c r="H304" s="7">
        <v>6.5</v>
      </c>
      <c r="I304" s="8">
        <f t="shared" si="10"/>
        <v>1</v>
      </c>
    </row>
    <row r="305" spans="1:9" s="7" customFormat="1" x14ac:dyDescent="0.25">
      <c r="A305" s="7">
        <v>65</v>
      </c>
      <c r="B305" s="7" t="s">
        <v>533</v>
      </c>
      <c r="C305" s="7" t="s">
        <v>1752</v>
      </c>
      <c r="D305" s="7" t="s">
        <v>535</v>
      </c>
      <c r="E305" s="7" t="s">
        <v>1998</v>
      </c>
      <c r="F305" s="7">
        <v>62.5</v>
      </c>
      <c r="G305" s="8">
        <f t="shared" si="9"/>
        <v>9.615384615384615</v>
      </c>
      <c r="H305" s="7">
        <v>6.5</v>
      </c>
      <c r="I305" s="8">
        <f t="shared" si="10"/>
        <v>1</v>
      </c>
    </row>
    <row r="306" spans="1:9" s="7" customFormat="1" x14ac:dyDescent="0.25">
      <c r="A306" s="7">
        <v>65</v>
      </c>
      <c r="B306" s="7" t="s">
        <v>536</v>
      </c>
      <c r="C306" s="7" t="s">
        <v>1751</v>
      </c>
      <c r="D306" s="7" t="s">
        <v>538</v>
      </c>
      <c r="E306" s="7" t="s">
        <v>1998</v>
      </c>
      <c r="F306" s="7">
        <v>62.5</v>
      </c>
      <c r="G306" s="8">
        <f t="shared" si="9"/>
        <v>9.615384615384615</v>
      </c>
      <c r="H306" s="7">
        <v>6.5</v>
      </c>
      <c r="I306" s="8">
        <f t="shared" si="10"/>
        <v>1</v>
      </c>
    </row>
    <row r="307" spans="1:9" s="7" customFormat="1" x14ac:dyDescent="0.25">
      <c r="A307" s="7">
        <v>65</v>
      </c>
      <c r="B307" s="7" t="s">
        <v>539</v>
      </c>
      <c r="C307" s="7" t="s">
        <v>1750</v>
      </c>
      <c r="D307" s="7" t="s">
        <v>541</v>
      </c>
      <c r="E307" s="7" t="s">
        <v>1998</v>
      </c>
      <c r="F307" s="7">
        <v>62.5</v>
      </c>
      <c r="G307" s="8">
        <f t="shared" si="9"/>
        <v>9.615384615384615</v>
      </c>
      <c r="H307" s="7">
        <v>6.5</v>
      </c>
      <c r="I307" s="8">
        <f t="shared" si="10"/>
        <v>1</v>
      </c>
    </row>
    <row r="308" spans="1:9" s="7" customFormat="1" x14ac:dyDescent="0.25">
      <c r="A308" s="7">
        <v>64</v>
      </c>
      <c r="B308" s="7" t="s">
        <v>433</v>
      </c>
      <c r="C308" s="7" t="s">
        <v>1783</v>
      </c>
      <c r="D308" s="7" t="s">
        <v>435</v>
      </c>
      <c r="E308" s="7" t="s">
        <v>1999</v>
      </c>
      <c r="F308" s="7">
        <v>62.5</v>
      </c>
      <c r="G308" s="8">
        <f t="shared" si="9"/>
        <v>9.615384615384615</v>
      </c>
      <c r="H308" s="7">
        <v>6.5</v>
      </c>
      <c r="I308" s="8">
        <f t="shared" si="10"/>
        <v>1</v>
      </c>
    </row>
    <row r="309" spans="1:9" s="7" customFormat="1" x14ac:dyDescent="0.25">
      <c r="A309" s="7">
        <v>502</v>
      </c>
      <c r="B309" s="7" t="s">
        <v>1000</v>
      </c>
      <c r="C309" s="7" t="s">
        <v>837</v>
      </c>
      <c r="D309" s="7" t="s">
        <v>1001</v>
      </c>
      <c r="E309" s="7" t="s">
        <v>1964</v>
      </c>
      <c r="F309" s="7">
        <v>100</v>
      </c>
      <c r="G309" s="8">
        <f t="shared" si="9"/>
        <v>15.384615384615385</v>
      </c>
      <c r="I309" s="8">
        <f t="shared" si="10"/>
        <v>0</v>
      </c>
    </row>
    <row r="310" spans="1:9" s="7" customFormat="1" x14ac:dyDescent="0.25">
      <c r="A310" s="7">
        <v>502</v>
      </c>
      <c r="B310" s="7" t="s">
        <v>1002</v>
      </c>
      <c r="C310" s="7" t="s">
        <v>837</v>
      </c>
      <c r="D310" s="7" t="s">
        <v>1003</v>
      </c>
      <c r="E310" s="7" t="s">
        <v>1964</v>
      </c>
      <c r="F310" s="7">
        <v>100</v>
      </c>
      <c r="G310" s="8">
        <f t="shared" si="9"/>
        <v>15.384615384615385</v>
      </c>
      <c r="I310" s="8">
        <f t="shared" si="10"/>
        <v>0</v>
      </c>
    </row>
    <row r="311" spans="1:9" s="7" customFormat="1" x14ac:dyDescent="0.25">
      <c r="A311" s="7">
        <v>502</v>
      </c>
      <c r="B311" s="7" t="s">
        <v>1004</v>
      </c>
      <c r="C311" s="7" t="s">
        <v>837</v>
      </c>
      <c r="D311" s="7" t="s">
        <v>1005</v>
      </c>
      <c r="E311" s="7" t="s">
        <v>1964</v>
      </c>
      <c r="F311" s="7">
        <v>100</v>
      </c>
      <c r="G311" s="8">
        <f t="shared" si="9"/>
        <v>15.384615384615385</v>
      </c>
      <c r="I311" s="8">
        <f t="shared" si="10"/>
        <v>0</v>
      </c>
    </row>
    <row r="312" spans="1:9" s="7" customFormat="1" x14ac:dyDescent="0.25">
      <c r="A312" s="7">
        <v>502</v>
      </c>
      <c r="B312" s="7" t="s">
        <v>1006</v>
      </c>
      <c r="C312" s="7" t="s">
        <v>837</v>
      </c>
      <c r="D312" s="7" t="s">
        <v>1007</v>
      </c>
      <c r="E312" s="7" t="s">
        <v>1964</v>
      </c>
      <c r="F312" s="7">
        <v>100</v>
      </c>
      <c r="G312" s="8">
        <f t="shared" si="9"/>
        <v>15.384615384615385</v>
      </c>
      <c r="I312" s="8">
        <f t="shared" si="10"/>
        <v>0</v>
      </c>
    </row>
    <row r="313" spans="1:9" s="7" customFormat="1" x14ac:dyDescent="0.25">
      <c r="A313" s="7">
        <v>502</v>
      </c>
      <c r="B313" s="7" t="s">
        <v>1008</v>
      </c>
      <c r="C313" s="7" t="s">
        <v>837</v>
      </c>
      <c r="D313" s="7" t="s">
        <v>1009</v>
      </c>
      <c r="E313" s="7" t="s">
        <v>1964</v>
      </c>
      <c r="F313" s="7">
        <v>100</v>
      </c>
      <c r="G313" s="8">
        <f t="shared" si="9"/>
        <v>15.384615384615385</v>
      </c>
      <c r="I313" s="8">
        <f t="shared" si="10"/>
        <v>0</v>
      </c>
    </row>
    <row r="314" spans="1:9" s="7" customFormat="1" x14ac:dyDescent="0.25">
      <c r="A314" s="7">
        <v>502</v>
      </c>
      <c r="B314" s="7" t="s">
        <v>1010</v>
      </c>
      <c r="C314" s="7" t="s">
        <v>837</v>
      </c>
      <c r="D314" s="7" t="s">
        <v>1011</v>
      </c>
      <c r="E314" s="7" t="s">
        <v>1964</v>
      </c>
      <c r="F314" s="7">
        <v>100</v>
      </c>
      <c r="G314" s="8">
        <f t="shared" si="9"/>
        <v>15.384615384615385</v>
      </c>
      <c r="I314" s="8">
        <f t="shared" si="10"/>
        <v>0</v>
      </c>
    </row>
    <row r="315" spans="1:9" s="7" customFormat="1" x14ac:dyDescent="0.25">
      <c r="A315" s="7">
        <v>502</v>
      </c>
      <c r="B315" s="7" t="s">
        <v>1012</v>
      </c>
      <c r="C315" s="7" t="s">
        <v>837</v>
      </c>
      <c r="D315" s="7" t="s">
        <v>1013</v>
      </c>
      <c r="E315" s="7" t="s">
        <v>1964</v>
      </c>
      <c r="F315" s="7">
        <v>100</v>
      </c>
      <c r="G315" s="8">
        <f t="shared" si="9"/>
        <v>15.384615384615385</v>
      </c>
      <c r="I315" s="8">
        <f t="shared" si="10"/>
        <v>0</v>
      </c>
    </row>
    <row r="316" spans="1:9" s="7" customFormat="1" x14ac:dyDescent="0.25">
      <c r="A316" s="7">
        <v>502</v>
      </c>
      <c r="B316" s="7" t="s">
        <v>1014</v>
      </c>
      <c r="C316" s="7" t="s">
        <v>837</v>
      </c>
      <c r="D316" s="7" t="s">
        <v>1015</v>
      </c>
      <c r="E316" s="7" t="s">
        <v>1964</v>
      </c>
      <c r="F316" s="7">
        <v>100</v>
      </c>
      <c r="G316" s="8">
        <f t="shared" si="9"/>
        <v>15.384615384615385</v>
      </c>
      <c r="I316" s="8">
        <f t="shared" si="10"/>
        <v>0</v>
      </c>
    </row>
    <row r="317" spans="1:9" s="7" customFormat="1" x14ac:dyDescent="0.25">
      <c r="A317" s="7">
        <v>502</v>
      </c>
      <c r="B317" s="7" t="s">
        <v>1016</v>
      </c>
      <c r="C317" s="7" t="s">
        <v>837</v>
      </c>
      <c r="D317" s="7" t="s">
        <v>1017</v>
      </c>
      <c r="E317" s="7" t="s">
        <v>1964</v>
      </c>
      <c r="F317" s="7">
        <v>100</v>
      </c>
      <c r="G317" s="8">
        <f t="shared" si="9"/>
        <v>15.384615384615385</v>
      </c>
      <c r="I317" s="8">
        <f t="shared" si="10"/>
        <v>0</v>
      </c>
    </row>
    <row r="318" spans="1:9" s="7" customFormat="1" x14ac:dyDescent="0.25">
      <c r="A318" s="7">
        <v>502</v>
      </c>
      <c r="B318" s="7" t="s">
        <v>1018</v>
      </c>
      <c r="C318" s="7" t="s">
        <v>837</v>
      </c>
      <c r="D318" s="7" t="s">
        <v>1019</v>
      </c>
      <c r="E318" s="7" t="s">
        <v>1964</v>
      </c>
      <c r="F318" s="7">
        <v>100</v>
      </c>
      <c r="G318" s="8">
        <f t="shared" si="9"/>
        <v>15.384615384615385</v>
      </c>
      <c r="I318" s="8">
        <f t="shared" si="10"/>
        <v>0</v>
      </c>
    </row>
    <row r="319" spans="1:9" s="7" customFormat="1" x14ac:dyDescent="0.25">
      <c r="A319" s="7">
        <v>502</v>
      </c>
      <c r="B319" s="7" t="s">
        <v>1020</v>
      </c>
      <c r="C319" s="7" t="s">
        <v>837</v>
      </c>
      <c r="D319" s="7" t="s">
        <v>1021</v>
      </c>
      <c r="E319" s="7" t="s">
        <v>1964</v>
      </c>
      <c r="F319" s="7">
        <v>100</v>
      </c>
      <c r="G319" s="8">
        <f t="shared" si="9"/>
        <v>15.384615384615385</v>
      </c>
      <c r="I319" s="8">
        <f t="shared" si="10"/>
        <v>0</v>
      </c>
    </row>
    <row r="320" spans="1:9" s="7" customFormat="1" x14ac:dyDescent="0.25">
      <c r="A320" s="7">
        <v>502</v>
      </c>
      <c r="B320" s="7" t="s">
        <v>998</v>
      </c>
      <c r="C320" s="7" t="s">
        <v>837</v>
      </c>
      <c r="D320" s="7" t="s">
        <v>999</v>
      </c>
      <c r="E320" s="7" t="s">
        <v>1982</v>
      </c>
      <c r="F320" s="7">
        <v>100</v>
      </c>
      <c r="G320" s="8">
        <f t="shared" si="9"/>
        <v>15.384615384615385</v>
      </c>
      <c r="I320" s="8">
        <f t="shared" si="10"/>
        <v>0</v>
      </c>
    </row>
    <row r="321" spans="1:9" s="7" customFormat="1" x14ac:dyDescent="0.25">
      <c r="A321" s="7">
        <v>502</v>
      </c>
      <c r="B321" s="7" t="s">
        <v>1024</v>
      </c>
      <c r="C321" s="7" t="s">
        <v>837</v>
      </c>
      <c r="D321" s="7" t="s">
        <v>1025</v>
      </c>
      <c r="E321" s="7" t="s">
        <v>1965</v>
      </c>
      <c r="F321" s="7">
        <v>100</v>
      </c>
      <c r="G321" s="8">
        <f t="shared" si="9"/>
        <v>15.384615384615385</v>
      </c>
      <c r="I321" s="8">
        <f t="shared" si="10"/>
        <v>0</v>
      </c>
    </row>
    <row r="322" spans="1:9" s="7" customFormat="1" x14ac:dyDescent="0.25">
      <c r="A322" s="7">
        <v>502</v>
      </c>
      <c r="B322" s="7" t="s">
        <v>1026</v>
      </c>
      <c r="C322" s="7" t="s">
        <v>837</v>
      </c>
      <c r="D322" s="7" t="s">
        <v>1027</v>
      </c>
      <c r="E322" s="7" t="s">
        <v>1965</v>
      </c>
      <c r="F322" s="7">
        <v>100</v>
      </c>
      <c r="G322" s="8">
        <f t="shared" ref="G322:G385" si="11">F322/6.5</f>
        <v>15.384615384615385</v>
      </c>
      <c r="I322" s="8">
        <f t="shared" ref="I322:I385" si="12">H322/6.5</f>
        <v>0</v>
      </c>
    </row>
    <row r="323" spans="1:9" s="7" customFormat="1" x14ac:dyDescent="0.25">
      <c r="A323" s="7">
        <v>502</v>
      </c>
      <c r="B323" s="7" t="s">
        <v>1028</v>
      </c>
      <c r="C323" s="7" t="s">
        <v>837</v>
      </c>
      <c r="D323" s="7" t="s">
        <v>1029</v>
      </c>
      <c r="E323" s="7" t="s">
        <v>1965</v>
      </c>
      <c r="F323" s="7">
        <v>100</v>
      </c>
      <c r="G323" s="8">
        <f t="shared" si="11"/>
        <v>15.384615384615385</v>
      </c>
      <c r="I323" s="8">
        <f t="shared" si="12"/>
        <v>0</v>
      </c>
    </row>
    <row r="324" spans="1:9" s="7" customFormat="1" x14ac:dyDescent="0.25">
      <c r="A324" s="7">
        <v>502</v>
      </c>
      <c r="B324" s="7" t="s">
        <v>1030</v>
      </c>
      <c r="C324" s="7" t="s">
        <v>837</v>
      </c>
      <c r="D324" s="7" t="s">
        <v>1031</v>
      </c>
      <c r="E324" s="7" t="s">
        <v>1965</v>
      </c>
      <c r="F324" s="7">
        <v>100</v>
      </c>
      <c r="G324" s="8">
        <f t="shared" si="11"/>
        <v>15.384615384615385</v>
      </c>
      <c r="I324" s="8">
        <f t="shared" si="12"/>
        <v>0</v>
      </c>
    </row>
    <row r="325" spans="1:9" s="7" customFormat="1" x14ac:dyDescent="0.25">
      <c r="A325" s="7">
        <v>502</v>
      </c>
      <c r="B325" s="7" t="s">
        <v>1032</v>
      </c>
      <c r="C325" s="7" t="s">
        <v>837</v>
      </c>
      <c r="D325" s="7" t="s">
        <v>1033</v>
      </c>
      <c r="E325" s="7" t="s">
        <v>1965</v>
      </c>
      <c r="F325" s="7">
        <v>100</v>
      </c>
      <c r="G325" s="8">
        <f t="shared" si="11"/>
        <v>15.384615384615385</v>
      </c>
      <c r="I325" s="8">
        <f t="shared" si="12"/>
        <v>0</v>
      </c>
    </row>
    <row r="326" spans="1:9" s="7" customFormat="1" x14ac:dyDescent="0.25">
      <c r="A326" s="7">
        <v>502</v>
      </c>
      <c r="B326" s="7" t="s">
        <v>1034</v>
      </c>
      <c r="C326" s="7" t="s">
        <v>837</v>
      </c>
      <c r="D326" s="7" t="s">
        <v>1035</v>
      </c>
      <c r="E326" s="7" t="s">
        <v>1965</v>
      </c>
      <c r="F326" s="7">
        <v>100</v>
      </c>
      <c r="G326" s="8">
        <f t="shared" si="11"/>
        <v>15.384615384615385</v>
      </c>
      <c r="I326" s="8">
        <f t="shared" si="12"/>
        <v>0</v>
      </c>
    </row>
    <row r="327" spans="1:9" s="7" customFormat="1" x14ac:dyDescent="0.25">
      <c r="A327" s="7">
        <v>502</v>
      </c>
      <c r="B327" s="7" t="s">
        <v>1036</v>
      </c>
      <c r="C327" s="7" t="s">
        <v>837</v>
      </c>
      <c r="D327" s="7" t="s">
        <v>1037</v>
      </c>
      <c r="E327" s="7" t="s">
        <v>1965</v>
      </c>
      <c r="F327" s="7">
        <v>100</v>
      </c>
      <c r="G327" s="8">
        <f t="shared" si="11"/>
        <v>15.384615384615385</v>
      </c>
      <c r="I327" s="8">
        <f t="shared" si="12"/>
        <v>0</v>
      </c>
    </row>
    <row r="328" spans="1:9" s="7" customFormat="1" x14ac:dyDescent="0.25">
      <c r="A328" s="7">
        <v>502</v>
      </c>
      <c r="B328" s="7" t="s">
        <v>1038</v>
      </c>
      <c r="C328" s="7" t="s">
        <v>837</v>
      </c>
      <c r="D328" s="7" t="s">
        <v>1039</v>
      </c>
      <c r="E328" s="7" t="s">
        <v>1965</v>
      </c>
      <c r="F328" s="7">
        <v>100</v>
      </c>
      <c r="G328" s="8">
        <f t="shared" si="11"/>
        <v>15.384615384615385</v>
      </c>
      <c r="I328" s="8">
        <f t="shared" si="12"/>
        <v>0</v>
      </c>
    </row>
    <row r="329" spans="1:9" s="7" customFormat="1" x14ac:dyDescent="0.25">
      <c r="A329" s="7">
        <v>502</v>
      </c>
      <c r="B329" s="7" t="s">
        <v>1040</v>
      </c>
      <c r="C329" s="7" t="s">
        <v>837</v>
      </c>
      <c r="D329" s="7" t="s">
        <v>1041</v>
      </c>
      <c r="E329" s="7" t="s">
        <v>1965</v>
      </c>
      <c r="F329" s="7">
        <v>100</v>
      </c>
      <c r="G329" s="8">
        <f t="shared" si="11"/>
        <v>15.384615384615385</v>
      </c>
      <c r="I329" s="8">
        <f t="shared" si="12"/>
        <v>0</v>
      </c>
    </row>
    <row r="330" spans="1:9" s="7" customFormat="1" x14ac:dyDescent="0.25">
      <c r="A330" s="7">
        <v>502</v>
      </c>
      <c r="B330" s="7" t="s">
        <v>1042</v>
      </c>
      <c r="C330" s="7" t="s">
        <v>837</v>
      </c>
      <c r="D330" s="7" t="s">
        <v>1043</v>
      </c>
      <c r="E330" s="7" t="s">
        <v>1965</v>
      </c>
      <c r="F330" s="7">
        <v>100</v>
      </c>
      <c r="G330" s="8">
        <f t="shared" si="11"/>
        <v>15.384615384615385</v>
      </c>
      <c r="I330" s="8">
        <f t="shared" si="12"/>
        <v>0</v>
      </c>
    </row>
    <row r="331" spans="1:9" s="7" customFormat="1" x14ac:dyDescent="0.25">
      <c r="A331" s="7">
        <v>502</v>
      </c>
      <c r="B331" s="7" t="s">
        <v>1044</v>
      </c>
      <c r="C331" s="7" t="s">
        <v>837</v>
      </c>
      <c r="D331" s="7" t="s">
        <v>1045</v>
      </c>
      <c r="E331" s="7" t="s">
        <v>1965</v>
      </c>
      <c r="F331" s="7">
        <v>100</v>
      </c>
      <c r="G331" s="8">
        <f t="shared" si="11"/>
        <v>15.384615384615385</v>
      </c>
      <c r="I331" s="8">
        <f t="shared" si="12"/>
        <v>0</v>
      </c>
    </row>
    <row r="332" spans="1:9" s="9" customFormat="1" x14ac:dyDescent="0.25">
      <c r="A332" s="7">
        <v>502</v>
      </c>
      <c r="B332" s="7" t="s">
        <v>1022</v>
      </c>
      <c r="C332" s="7" t="s">
        <v>837</v>
      </c>
      <c r="D332" s="7" t="s">
        <v>1023</v>
      </c>
      <c r="E332" s="7" t="s">
        <v>1983</v>
      </c>
      <c r="F332" s="7">
        <v>100</v>
      </c>
      <c r="G332" s="8">
        <f t="shared" si="11"/>
        <v>15.384615384615385</v>
      </c>
      <c r="H332" s="7"/>
      <c r="I332" s="8">
        <f t="shared" si="12"/>
        <v>0</v>
      </c>
    </row>
    <row r="333" spans="1:9" s="9" customFormat="1" x14ac:dyDescent="0.25">
      <c r="A333" s="9">
        <v>505</v>
      </c>
      <c r="B333" s="9" t="s">
        <v>855</v>
      </c>
      <c r="C333" s="9" t="s">
        <v>837</v>
      </c>
      <c r="D333" s="9" t="s">
        <v>856</v>
      </c>
      <c r="E333" s="9" t="s">
        <v>1961</v>
      </c>
      <c r="F333" s="9">
        <v>1400</v>
      </c>
      <c r="G333" s="10">
        <f t="shared" si="11"/>
        <v>215.38461538461539</v>
      </c>
      <c r="H333" s="9">
        <v>0.85</v>
      </c>
      <c r="I333" s="10">
        <f t="shared" si="12"/>
        <v>0.13076923076923078</v>
      </c>
    </row>
    <row r="334" spans="1:9" s="9" customFormat="1" x14ac:dyDescent="0.25">
      <c r="A334" s="9">
        <v>505</v>
      </c>
      <c r="B334" s="9" t="s">
        <v>857</v>
      </c>
      <c r="C334" s="9" t="s">
        <v>837</v>
      </c>
      <c r="D334" s="9" t="s">
        <v>858</v>
      </c>
      <c r="E334" s="9" t="s">
        <v>1961</v>
      </c>
      <c r="F334" s="9">
        <v>1400</v>
      </c>
      <c r="G334" s="10">
        <f t="shared" si="11"/>
        <v>215.38461538461539</v>
      </c>
      <c r="H334" s="9">
        <v>0.85</v>
      </c>
      <c r="I334" s="10">
        <f t="shared" si="12"/>
        <v>0.13076923076923078</v>
      </c>
    </row>
    <row r="335" spans="1:9" s="9" customFormat="1" x14ac:dyDescent="0.25">
      <c r="A335" s="9">
        <v>505</v>
      </c>
      <c r="B335" s="9" t="s">
        <v>859</v>
      </c>
      <c r="C335" s="9" t="s">
        <v>837</v>
      </c>
      <c r="D335" s="9" t="s">
        <v>860</v>
      </c>
      <c r="E335" s="9" t="s">
        <v>1961</v>
      </c>
      <c r="F335" s="9">
        <v>1400</v>
      </c>
      <c r="G335" s="10">
        <f t="shared" si="11"/>
        <v>215.38461538461539</v>
      </c>
      <c r="H335" s="9">
        <v>0.85</v>
      </c>
      <c r="I335" s="10">
        <f t="shared" si="12"/>
        <v>0.13076923076923078</v>
      </c>
    </row>
    <row r="336" spans="1:9" x14ac:dyDescent="0.25">
      <c r="A336" s="9">
        <v>505</v>
      </c>
      <c r="B336" s="9" t="s">
        <v>861</v>
      </c>
      <c r="C336" s="9" t="s">
        <v>837</v>
      </c>
      <c r="D336" s="9" t="s">
        <v>862</v>
      </c>
      <c r="E336" s="9" t="s">
        <v>1961</v>
      </c>
      <c r="F336" s="9">
        <v>1400</v>
      </c>
      <c r="G336" s="10">
        <f t="shared" si="11"/>
        <v>215.38461538461539</v>
      </c>
      <c r="H336" s="9">
        <v>0.85</v>
      </c>
      <c r="I336" s="10">
        <f t="shared" si="12"/>
        <v>0.13076923076923078</v>
      </c>
    </row>
    <row r="337" spans="1:9" x14ac:dyDescent="0.25">
      <c r="A337">
        <v>501</v>
      </c>
      <c r="B337" t="s">
        <v>969</v>
      </c>
      <c r="C337" t="s">
        <v>837</v>
      </c>
      <c r="D337" t="s">
        <v>970</v>
      </c>
      <c r="G337" s="5">
        <f t="shared" si="11"/>
        <v>0</v>
      </c>
      <c r="I337" s="5">
        <f t="shared" si="12"/>
        <v>0</v>
      </c>
    </row>
    <row r="338" spans="1:9" x14ac:dyDescent="0.25">
      <c r="A338">
        <v>43</v>
      </c>
      <c r="B338" t="s">
        <v>310</v>
      </c>
      <c r="C338" t="s">
        <v>86</v>
      </c>
      <c r="D338" t="s">
        <v>1922</v>
      </c>
      <c r="G338" s="5">
        <f t="shared" si="11"/>
        <v>0</v>
      </c>
      <c r="I338" s="5">
        <f t="shared" si="12"/>
        <v>0</v>
      </c>
    </row>
    <row r="339" spans="1:9" x14ac:dyDescent="0.25">
      <c r="A339">
        <v>43</v>
      </c>
      <c r="B339" t="s">
        <v>313</v>
      </c>
      <c r="C339" t="s">
        <v>89</v>
      </c>
      <c r="D339" t="s">
        <v>1921</v>
      </c>
      <c r="G339" s="5">
        <f t="shared" si="11"/>
        <v>0</v>
      </c>
      <c r="I339" s="5">
        <f t="shared" si="12"/>
        <v>0</v>
      </c>
    </row>
    <row r="340" spans="1:9" x14ac:dyDescent="0.25">
      <c r="A340">
        <v>43</v>
      </c>
      <c r="B340" t="s">
        <v>316</v>
      </c>
      <c r="C340" t="s">
        <v>92</v>
      </c>
      <c r="D340" t="s">
        <v>1920</v>
      </c>
      <c r="G340" s="5">
        <f t="shared" si="11"/>
        <v>0</v>
      </c>
      <c r="I340" s="5">
        <f t="shared" si="12"/>
        <v>0</v>
      </c>
    </row>
    <row r="341" spans="1:9" x14ac:dyDescent="0.25">
      <c r="A341">
        <v>43</v>
      </c>
      <c r="B341" t="s">
        <v>319</v>
      </c>
      <c r="C341" t="s">
        <v>95</v>
      </c>
      <c r="D341" t="s">
        <v>1919</v>
      </c>
      <c r="G341" s="5">
        <f t="shared" si="11"/>
        <v>0</v>
      </c>
      <c r="I341" s="5">
        <f t="shared" si="12"/>
        <v>0</v>
      </c>
    </row>
    <row r="342" spans="1:9" x14ac:dyDescent="0.25">
      <c r="A342">
        <v>43</v>
      </c>
      <c r="B342" t="s">
        <v>322</v>
      </c>
      <c r="C342" t="s">
        <v>98</v>
      </c>
      <c r="D342" t="s">
        <v>1918</v>
      </c>
      <c r="G342" s="5">
        <f t="shared" si="11"/>
        <v>0</v>
      </c>
      <c r="I342" s="5">
        <f t="shared" si="12"/>
        <v>0</v>
      </c>
    </row>
    <row r="343" spans="1:9" x14ac:dyDescent="0.25">
      <c r="A343">
        <v>43</v>
      </c>
      <c r="B343" t="s">
        <v>325</v>
      </c>
      <c r="C343" t="s">
        <v>101</v>
      </c>
      <c r="D343" t="s">
        <v>1917</v>
      </c>
      <c r="G343" s="5">
        <f t="shared" si="11"/>
        <v>0</v>
      </c>
      <c r="I343" s="5">
        <f t="shared" si="12"/>
        <v>0</v>
      </c>
    </row>
    <row r="344" spans="1:9" x14ac:dyDescent="0.25">
      <c r="A344">
        <v>43</v>
      </c>
      <c r="B344" t="s">
        <v>328</v>
      </c>
      <c r="C344" t="s">
        <v>104</v>
      </c>
      <c r="D344" t="s">
        <v>1916</v>
      </c>
      <c r="G344" s="5">
        <f t="shared" si="11"/>
        <v>0</v>
      </c>
      <c r="I344" s="5">
        <f t="shared" si="12"/>
        <v>0</v>
      </c>
    </row>
    <row r="345" spans="1:9" x14ac:dyDescent="0.25">
      <c r="A345">
        <v>43</v>
      </c>
      <c r="B345" t="s">
        <v>331</v>
      </c>
      <c r="C345" t="s">
        <v>107</v>
      </c>
      <c r="D345" t="s">
        <v>1915</v>
      </c>
      <c r="G345" s="5">
        <f t="shared" si="11"/>
        <v>0</v>
      </c>
      <c r="I345" s="5">
        <f t="shared" si="12"/>
        <v>0</v>
      </c>
    </row>
    <row r="346" spans="1:9" x14ac:dyDescent="0.25">
      <c r="A346">
        <v>43</v>
      </c>
      <c r="B346" t="s">
        <v>334</v>
      </c>
      <c r="C346" t="s">
        <v>110</v>
      </c>
      <c r="D346" t="s">
        <v>1914</v>
      </c>
      <c r="G346" s="5">
        <f t="shared" si="11"/>
        <v>0</v>
      </c>
      <c r="I346" s="5">
        <f t="shared" si="12"/>
        <v>0</v>
      </c>
    </row>
    <row r="347" spans="1:9" x14ac:dyDescent="0.25">
      <c r="A347">
        <v>43</v>
      </c>
      <c r="B347" t="s">
        <v>337</v>
      </c>
      <c r="C347" t="s">
        <v>113</v>
      </c>
      <c r="D347" t="s">
        <v>1913</v>
      </c>
      <c r="G347" s="5">
        <f t="shared" si="11"/>
        <v>0</v>
      </c>
      <c r="I347" s="5">
        <f t="shared" si="12"/>
        <v>0</v>
      </c>
    </row>
    <row r="348" spans="1:9" x14ac:dyDescent="0.25">
      <c r="A348">
        <v>43</v>
      </c>
      <c r="B348" t="s">
        <v>340</v>
      </c>
      <c r="C348" t="s">
        <v>116</v>
      </c>
      <c r="D348" t="s">
        <v>1912</v>
      </c>
      <c r="G348" s="5">
        <f t="shared" si="11"/>
        <v>0</v>
      </c>
      <c r="I348" s="5">
        <f t="shared" si="12"/>
        <v>0</v>
      </c>
    </row>
    <row r="349" spans="1:9" x14ac:dyDescent="0.25">
      <c r="A349">
        <v>43</v>
      </c>
      <c r="B349" t="s">
        <v>343</v>
      </c>
      <c r="C349" t="s">
        <v>119</v>
      </c>
      <c r="D349" t="s">
        <v>1911</v>
      </c>
      <c r="G349" s="5">
        <f t="shared" si="11"/>
        <v>0</v>
      </c>
      <c r="I349" s="5">
        <f t="shared" si="12"/>
        <v>0</v>
      </c>
    </row>
    <row r="350" spans="1:9" x14ac:dyDescent="0.25">
      <c r="A350">
        <v>44</v>
      </c>
      <c r="B350" t="s">
        <v>49</v>
      </c>
      <c r="C350" t="s">
        <v>125</v>
      </c>
      <c r="D350" t="s">
        <v>1909</v>
      </c>
      <c r="G350" s="5">
        <f t="shared" si="11"/>
        <v>0</v>
      </c>
      <c r="I350" s="5">
        <f t="shared" si="12"/>
        <v>0</v>
      </c>
    </row>
    <row r="351" spans="1:9" x14ac:dyDescent="0.25">
      <c r="A351">
        <v>44</v>
      </c>
      <c r="B351" t="s">
        <v>52</v>
      </c>
      <c r="C351" t="s">
        <v>128</v>
      </c>
      <c r="D351" t="s">
        <v>1908</v>
      </c>
      <c r="G351" s="5">
        <f t="shared" si="11"/>
        <v>0</v>
      </c>
      <c r="I351" s="5">
        <f t="shared" si="12"/>
        <v>0</v>
      </c>
    </row>
    <row r="352" spans="1:9" x14ac:dyDescent="0.25">
      <c r="A352">
        <v>44</v>
      </c>
      <c r="B352" t="s">
        <v>55</v>
      </c>
      <c r="C352" t="s">
        <v>131</v>
      </c>
      <c r="D352" t="s">
        <v>1907</v>
      </c>
      <c r="G352" s="5">
        <f t="shared" si="11"/>
        <v>0</v>
      </c>
      <c r="I352" s="5">
        <f t="shared" si="12"/>
        <v>0</v>
      </c>
    </row>
    <row r="353" spans="1:9" x14ac:dyDescent="0.25">
      <c r="A353">
        <v>44</v>
      </c>
      <c r="B353" t="s">
        <v>58</v>
      </c>
      <c r="C353" t="s">
        <v>134</v>
      </c>
      <c r="D353" t="s">
        <v>1906</v>
      </c>
      <c r="G353" s="5">
        <f t="shared" si="11"/>
        <v>0</v>
      </c>
      <c r="I353" s="5">
        <f t="shared" si="12"/>
        <v>0</v>
      </c>
    </row>
    <row r="354" spans="1:9" x14ac:dyDescent="0.25">
      <c r="A354">
        <v>44</v>
      </c>
      <c r="B354" t="s">
        <v>61</v>
      </c>
      <c r="C354" t="s">
        <v>137</v>
      </c>
      <c r="D354" t="s">
        <v>1905</v>
      </c>
      <c r="G354" s="5">
        <f t="shared" si="11"/>
        <v>0</v>
      </c>
      <c r="I354" s="5">
        <f t="shared" si="12"/>
        <v>0</v>
      </c>
    </row>
    <row r="355" spans="1:9" x14ac:dyDescent="0.25">
      <c r="A355">
        <v>44</v>
      </c>
      <c r="B355" t="s">
        <v>64</v>
      </c>
      <c r="C355" t="s">
        <v>140</v>
      </c>
      <c r="D355" t="s">
        <v>1904</v>
      </c>
      <c r="G355" s="5">
        <f t="shared" si="11"/>
        <v>0</v>
      </c>
      <c r="I355" s="5">
        <f t="shared" si="12"/>
        <v>0</v>
      </c>
    </row>
    <row r="356" spans="1:9" x14ac:dyDescent="0.25">
      <c r="A356">
        <v>44</v>
      </c>
      <c r="B356" t="s">
        <v>67</v>
      </c>
      <c r="C356" t="s">
        <v>143</v>
      </c>
      <c r="D356" t="s">
        <v>1903</v>
      </c>
      <c r="G356" s="5">
        <f t="shared" si="11"/>
        <v>0</v>
      </c>
      <c r="I356" s="5">
        <f t="shared" si="12"/>
        <v>0</v>
      </c>
    </row>
    <row r="357" spans="1:9" x14ac:dyDescent="0.25">
      <c r="A357">
        <v>44</v>
      </c>
      <c r="B357" t="s">
        <v>70</v>
      </c>
      <c r="C357" t="s">
        <v>146</v>
      </c>
      <c r="D357" t="s">
        <v>1902</v>
      </c>
      <c r="G357" s="5">
        <f t="shared" si="11"/>
        <v>0</v>
      </c>
      <c r="I357" s="5">
        <f t="shared" si="12"/>
        <v>0</v>
      </c>
    </row>
    <row r="358" spans="1:9" x14ac:dyDescent="0.25">
      <c r="A358">
        <v>44</v>
      </c>
      <c r="B358" t="s">
        <v>73</v>
      </c>
      <c r="C358" t="s">
        <v>149</v>
      </c>
      <c r="D358" t="s">
        <v>1901</v>
      </c>
      <c r="G358" s="5">
        <f t="shared" si="11"/>
        <v>0</v>
      </c>
      <c r="I358" s="5">
        <f t="shared" si="12"/>
        <v>0</v>
      </c>
    </row>
    <row r="359" spans="1:9" x14ac:dyDescent="0.25">
      <c r="A359">
        <v>44</v>
      </c>
      <c r="B359" t="s">
        <v>76</v>
      </c>
      <c r="C359" t="s">
        <v>152</v>
      </c>
      <c r="D359" t="s">
        <v>1900</v>
      </c>
      <c r="G359" s="5">
        <f t="shared" si="11"/>
        <v>0</v>
      </c>
      <c r="I359" s="5">
        <f t="shared" si="12"/>
        <v>0</v>
      </c>
    </row>
    <row r="360" spans="1:9" x14ac:dyDescent="0.25">
      <c r="A360">
        <v>44</v>
      </c>
      <c r="B360" t="s">
        <v>79</v>
      </c>
      <c r="C360" t="s">
        <v>155</v>
      </c>
      <c r="D360" t="s">
        <v>1899</v>
      </c>
      <c r="G360" s="5">
        <f t="shared" si="11"/>
        <v>0</v>
      </c>
      <c r="I360" s="5">
        <f t="shared" si="12"/>
        <v>0</v>
      </c>
    </row>
    <row r="361" spans="1:9" x14ac:dyDescent="0.25">
      <c r="A361">
        <v>44</v>
      </c>
      <c r="B361" t="s">
        <v>82</v>
      </c>
      <c r="C361" t="s">
        <v>158</v>
      </c>
      <c r="D361" t="s">
        <v>1898</v>
      </c>
      <c r="G361" s="5">
        <f t="shared" si="11"/>
        <v>0</v>
      </c>
      <c r="I361" s="5">
        <f t="shared" si="12"/>
        <v>0</v>
      </c>
    </row>
    <row r="362" spans="1:9" x14ac:dyDescent="0.25">
      <c r="A362">
        <v>44</v>
      </c>
      <c r="B362" t="s">
        <v>85</v>
      </c>
      <c r="C362" t="s">
        <v>161</v>
      </c>
      <c r="D362" t="s">
        <v>1897</v>
      </c>
      <c r="G362" s="5">
        <f t="shared" si="11"/>
        <v>0</v>
      </c>
      <c r="I362" s="5">
        <f t="shared" si="12"/>
        <v>0</v>
      </c>
    </row>
    <row r="363" spans="1:9" x14ac:dyDescent="0.25">
      <c r="A363">
        <v>44</v>
      </c>
      <c r="B363" t="s">
        <v>88</v>
      </c>
      <c r="C363" t="s">
        <v>164</v>
      </c>
      <c r="D363" t="s">
        <v>1896</v>
      </c>
      <c r="G363" s="5">
        <f t="shared" si="11"/>
        <v>0</v>
      </c>
      <c r="I363" s="5">
        <f t="shared" si="12"/>
        <v>0</v>
      </c>
    </row>
    <row r="364" spans="1:9" x14ac:dyDescent="0.25">
      <c r="A364">
        <v>44</v>
      </c>
      <c r="B364" t="s">
        <v>91</v>
      </c>
      <c r="C364" t="s">
        <v>167</v>
      </c>
      <c r="D364" t="s">
        <v>1895</v>
      </c>
      <c r="G364" s="5">
        <f t="shared" si="11"/>
        <v>0</v>
      </c>
      <c r="I364" s="5">
        <f t="shared" si="12"/>
        <v>0</v>
      </c>
    </row>
    <row r="365" spans="1:9" x14ac:dyDescent="0.25">
      <c r="A365">
        <v>44</v>
      </c>
      <c r="B365" t="s">
        <v>94</v>
      </c>
      <c r="C365" t="s">
        <v>170</v>
      </c>
      <c r="D365" t="s">
        <v>1894</v>
      </c>
      <c r="G365" s="5">
        <f t="shared" si="11"/>
        <v>0</v>
      </c>
      <c r="I365" s="5">
        <f t="shared" si="12"/>
        <v>0</v>
      </c>
    </row>
    <row r="366" spans="1:9" x14ac:dyDescent="0.25">
      <c r="A366">
        <v>44</v>
      </c>
      <c r="B366" t="s">
        <v>97</v>
      </c>
      <c r="C366" t="s">
        <v>173</v>
      </c>
      <c r="D366" t="s">
        <v>1893</v>
      </c>
      <c r="G366" s="5">
        <f t="shared" si="11"/>
        <v>0</v>
      </c>
      <c r="I366" s="5">
        <f t="shared" si="12"/>
        <v>0</v>
      </c>
    </row>
    <row r="367" spans="1:9" x14ac:dyDescent="0.25">
      <c r="A367">
        <v>44</v>
      </c>
      <c r="B367" t="s">
        <v>100</v>
      </c>
      <c r="C367" t="s">
        <v>176</v>
      </c>
      <c r="D367" t="s">
        <v>1892</v>
      </c>
      <c r="G367" s="5">
        <f t="shared" si="11"/>
        <v>0</v>
      </c>
      <c r="I367" s="5">
        <f t="shared" si="12"/>
        <v>0</v>
      </c>
    </row>
    <row r="368" spans="1:9" x14ac:dyDescent="0.25">
      <c r="A368">
        <v>44</v>
      </c>
      <c r="B368" t="s">
        <v>103</v>
      </c>
      <c r="C368" t="s">
        <v>179</v>
      </c>
      <c r="D368" t="s">
        <v>1891</v>
      </c>
      <c r="G368" s="5">
        <f t="shared" si="11"/>
        <v>0</v>
      </c>
      <c r="I368" s="5">
        <f t="shared" si="12"/>
        <v>0</v>
      </c>
    </row>
    <row r="369" spans="1:9" x14ac:dyDescent="0.25">
      <c r="A369">
        <v>44</v>
      </c>
      <c r="B369" t="s">
        <v>106</v>
      </c>
      <c r="C369" t="s">
        <v>182</v>
      </c>
      <c r="D369" t="s">
        <v>1890</v>
      </c>
      <c r="G369" s="5">
        <f t="shared" si="11"/>
        <v>0</v>
      </c>
      <c r="I369" s="5">
        <f t="shared" si="12"/>
        <v>0</v>
      </c>
    </row>
    <row r="370" spans="1:9" x14ac:dyDescent="0.25">
      <c r="A370">
        <v>44</v>
      </c>
      <c r="B370" t="s">
        <v>109</v>
      </c>
      <c r="C370" t="s">
        <v>185</v>
      </c>
      <c r="D370" t="s">
        <v>1889</v>
      </c>
      <c r="G370" s="5">
        <f t="shared" si="11"/>
        <v>0</v>
      </c>
      <c r="I370" s="5">
        <f t="shared" si="12"/>
        <v>0</v>
      </c>
    </row>
    <row r="371" spans="1:9" x14ac:dyDescent="0.25">
      <c r="A371">
        <v>44</v>
      </c>
      <c r="B371" t="s">
        <v>112</v>
      </c>
      <c r="C371" t="s">
        <v>188</v>
      </c>
      <c r="D371" t="s">
        <v>1888</v>
      </c>
      <c r="G371" s="5">
        <f t="shared" si="11"/>
        <v>0</v>
      </c>
      <c r="I371" s="5">
        <f t="shared" si="12"/>
        <v>0</v>
      </c>
    </row>
    <row r="372" spans="1:9" x14ac:dyDescent="0.25">
      <c r="A372">
        <v>44</v>
      </c>
      <c r="B372" t="s">
        <v>115</v>
      </c>
      <c r="C372" t="s">
        <v>191</v>
      </c>
      <c r="D372" t="s">
        <v>1887</v>
      </c>
      <c r="G372" s="5">
        <f t="shared" si="11"/>
        <v>0</v>
      </c>
      <c r="I372" s="5">
        <f t="shared" si="12"/>
        <v>0</v>
      </c>
    </row>
    <row r="373" spans="1:9" x14ac:dyDescent="0.25">
      <c r="A373">
        <v>44</v>
      </c>
      <c r="B373" t="s">
        <v>118</v>
      </c>
      <c r="C373" t="s">
        <v>194</v>
      </c>
      <c r="D373" t="s">
        <v>1886</v>
      </c>
      <c r="G373" s="5">
        <f t="shared" si="11"/>
        <v>0</v>
      </c>
      <c r="I373" s="5">
        <f t="shared" si="12"/>
        <v>0</v>
      </c>
    </row>
    <row r="374" spans="1:9" x14ac:dyDescent="0.25">
      <c r="A374">
        <v>45</v>
      </c>
      <c r="B374" t="s">
        <v>124</v>
      </c>
      <c r="C374" t="s">
        <v>200</v>
      </c>
      <c r="D374" t="s">
        <v>1885</v>
      </c>
      <c r="G374" s="5">
        <f t="shared" si="11"/>
        <v>0</v>
      </c>
      <c r="I374" s="5">
        <f t="shared" si="12"/>
        <v>0</v>
      </c>
    </row>
    <row r="375" spans="1:9" x14ac:dyDescent="0.25">
      <c r="A375">
        <v>45</v>
      </c>
      <c r="B375" t="s">
        <v>127</v>
      </c>
      <c r="C375" t="s">
        <v>203</v>
      </c>
      <c r="D375" t="s">
        <v>1884</v>
      </c>
      <c r="G375" s="5">
        <f t="shared" si="11"/>
        <v>0</v>
      </c>
      <c r="I375" s="5">
        <f t="shared" si="12"/>
        <v>0</v>
      </c>
    </row>
    <row r="376" spans="1:9" x14ac:dyDescent="0.25">
      <c r="A376">
        <v>45</v>
      </c>
      <c r="B376" t="s">
        <v>130</v>
      </c>
      <c r="C376" t="s">
        <v>206</v>
      </c>
      <c r="D376" t="s">
        <v>1883</v>
      </c>
      <c r="G376" s="5">
        <f t="shared" si="11"/>
        <v>0</v>
      </c>
      <c r="I376" s="5">
        <f t="shared" si="12"/>
        <v>0</v>
      </c>
    </row>
    <row r="377" spans="1:9" x14ac:dyDescent="0.25">
      <c r="A377">
        <v>45</v>
      </c>
      <c r="B377" t="s">
        <v>133</v>
      </c>
      <c r="C377" t="s">
        <v>209</v>
      </c>
      <c r="D377" t="s">
        <v>1882</v>
      </c>
      <c r="G377" s="5">
        <f t="shared" si="11"/>
        <v>0</v>
      </c>
      <c r="I377" s="5">
        <f t="shared" si="12"/>
        <v>0</v>
      </c>
    </row>
    <row r="378" spans="1:9" x14ac:dyDescent="0.25">
      <c r="A378">
        <v>45</v>
      </c>
      <c r="B378" t="s">
        <v>136</v>
      </c>
      <c r="C378" t="s">
        <v>212</v>
      </c>
      <c r="D378" t="s">
        <v>1881</v>
      </c>
      <c r="G378" s="5">
        <f t="shared" si="11"/>
        <v>0</v>
      </c>
      <c r="I378" s="5">
        <f t="shared" si="12"/>
        <v>0</v>
      </c>
    </row>
    <row r="379" spans="1:9" x14ac:dyDescent="0.25">
      <c r="A379">
        <v>45</v>
      </c>
      <c r="B379" t="s">
        <v>139</v>
      </c>
      <c r="C379" t="s">
        <v>215</v>
      </c>
      <c r="D379" t="s">
        <v>1880</v>
      </c>
      <c r="G379" s="5">
        <f t="shared" si="11"/>
        <v>0</v>
      </c>
      <c r="I379" s="5">
        <f t="shared" si="12"/>
        <v>0</v>
      </c>
    </row>
    <row r="380" spans="1:9" x14ac:dyDescent="0.25">
      <c r="A380">
        <v>45</v>
      </c>
      <c r="B380" t="s">
        <v>142</v>
      </c>
      <c r="C380" t="s">
        <v>218</v>
      </c>
      <c r="D380" t="s">
        <v>1879</v>
      </c>
      <c r="G380" s="5">
        <f t="shared" si="11"/>
        <v>0</v>
      </c>
      <c r="I380" s="5">
        <f t="shared" si="12"/>
        <v>0</v>
      </c>
    </row>
    <row r="381" spans="1:9" x14ac:dyDescent="0.25">
      <c r="A381">
        <v>45</v>
      </c>
      <c r="B381" t="s">
        <v>145</v>
      </c>
      <c r="C381" t="s">
        <v>221</v>
      </c>
      <c r="D381" t="s">
        <v>1878</v>
      </c>
      <c r="G381" s="5">
        <f t="shared" si="11"/>
        <v>0</v>
      </c>
      <c r="I381" s="5">
        <f t="shared" si="12"/>
        <v>0</v>
      </c>
    </row>
    <row r="382" spans="1:9" x14ac:dyDescent="0.25">
      <c r="A382">
        <v>45</v>
      </c>
      <c r="B382" t="s">
        <v>148</v>
      </c>
      <c r="C382" t="s">
        <v>224</v>
      </c>
      <c r="D382" t="s">
        <v>1877</v>
      </c>
      <c r="G382" s="5">
        <f t="shared" si="11"/>
        <v>0</v>
      </c>
      <c r="I382" s="5">
        <f t="shared" si="12"/>
        <v>0</v>
      </c>
    </row>
    <row r="383" spans="1:9" x14ac:dyDescent="0.25">
      <c r="A383">
        <v>45</v>
      </c>
      <c r="B383" t="s">
        <v>151</v>
      </c>
      <c r="C383" t="s">
        <v>227</v>
      </c>
      <c r="D383" t="s">
        <v>1876</v>
      </c>
      <c r="G383" s="5">
        <f t="shared" si="11"/>
        <v>0</v>
      </c>
      <c r="I383" s="5">
        <f t="shared" si="12"/>
        <v>0</v>
      </c>
    </row>
    <row r="384" spans="1:9" x14ac:dyDescent="0.25">
      <c r="A384">
        <v>45</v>
      </c>
      <c r="B384" t="s">
        <v>154</v>
      </c>
      <c r="C384" t="s">
        <v>230</v>
      </c>
      <c r="D384" t="s">
        <v>1875</v>
      </c>
      <c r="G384" s="5">
        <f t="shared" si="11"/>
        <v>0</v>
      </c>
      <c r="I384" s="5">
        <f t="shared" si="12"/>
        <v>0</v>
      </c>
    </row>
    <row r="385" spans="1:9" x14ac:dyDescent="0.25">
      <c r="A385">
        <v>45</v>
      </c>
      <c r="B385" t="s">
        <v>157</v>
      </c>
      <c r="C385" t="s">
        <v>233</v>
      </c>
      <c r="D385" t="s">
        <v>1874</v>
      </c>
      <c r="G385" s="5">
        <f t="shared" si="11"/>
        <v>0</v>
      </c>
      <c r="I385" s="5">
        <f t="shared" si="12"/>
        <v>0</v>
      </c>
    </row>
    <row r="386" spans="1:9" x14ac:dyDescent="0.25">
      <c r="A386">
        <v>45</v>
      </c>
      <c r="B386" t="s">
        <v>160</v>
      </c>
      <c r="C386" t="s">
        <v>236</v>
      </c>
      <c r="D386" t="s">
        <v>1873</v>
      </c>
      <c r="G386" s="5">
        <f t="shared" ref="G386:G449" si="13">F386/6.5</f>
        <v>0</v>
      </c>
      <c r="I386" s="5">
        <f t="shared" ref="I386:I449" si="14">H386/6.5</f>
        <v>0</v>
      </c>
    </row>
    <row r="387" spans="1:9" x14ac:dyDescent="0.25">
      <c r="A387">
        <v>45</v>
      </c>
      <c r="B387" t="s">
        <v>163</v>
      </c>
      <c r="C387" t="s">
        <v>239</v>
      </c>
      <c r="D387" t="s">
        <v>1872</v>
      </c>
      <c r="G387" s="5">
        <f t="shared" si="13"/>
        <v>0</v>
      </c>
      <c r="I387" s="5">
        <f t="shared" si="14"/>
        <v>0</v>
      </c>
    </row>
    <row r="388" spans="1:9" x14ac:dyDescent="0.25">
      <c r="A388">
        <v>45</v>
      </c>
      <c r="B388" t="s">
        <v>166</v>
      </c>
      <c r="C388" t="s">
        <v>242</v>
      </c>
      <c r="D388" t="s">
        <v>1871</v>
      </c>
      <c r="G388" s="5">
        <f t="shared" si="13"/>
        <v>0</v>
      </c>
      <c r="I388" s="5">
        <f t="shared" si="14"/>
        <v>0</v>
      </c>
    </row>
    <row r="389" spans="1:9" x14ac:dyDescent="0.25">
      <c r="A389">
        <v>45</v>
      </c>
      <c r="B389" t="s">
        <v>169</v>
      </c>
      <c r="C389" t="s">
        <v>245</v>
      </c>
      <c r="D389" t="s">
        <v>1870</v>
      </c>
      <c r="G389" s="5">
        <f t="shared" si="13"/>
        <v>0</v>
      </c>
      <c r="I389" s="5">
        <f t="shared" si="14"/>
        <v>0</v>
      </c>
    </row>
    <row r="390" spans="1:9" x14ac:dyDescent="0.25">
      <c r="A390">
        <v>45</v>
      </c>
      <c r="B390" t="s">
        <v>172</v>
      </c>
      <c r="C390" t="s">
        <v>248</v>
      </c>
      <c r="D390" t="s">
        <v>1869</v>
      </c>
      <c r="G390" s="5">
        <f t="shared" si="13"/>
        <v>0</v>
      </c>
      <c r="I390" s="5">
        <f t="shared" si="14"/>
        <v>0</v>
      </c>
    </row>
    <row r="391" spans="1:9" x14ac:dyDescent="0.25">
      <c r="A391">
        <v>45</v>
      </c>
      <c r="B391" t="s">
        <v>175</v>
      </c>
      <c r="C391" t="s">
        <v>251</v>
      </c>
      <c r="D391" t="s">
        <v>1868</v>
      </c>
      <c r="G391" s="5">
        <f t="shared" si="13"/>
        <v>0</v>
      </c>
      <c r="I391" s="5">
        <f t="shared" si="14"/>
        <v>0</v>
      </c>
    </row>
    <row r="392" spans="1:9" x14ac:dyDescent="0.25">
      <c r="A392">
        <v>45</v>
      </c>
      <c r="B392" t="s">
        <v>178</v>
      </c>
      <c r="C392" t="s">
        <v>254</v>
      </c>
      <c r="D392" t="s">
        <v>1867</v>
      </c>
      <c r="G392" s="5">
        <f t="shared" si="13"/>
        <v>0</v>
      </c>
      <c r="I392" s="5">
        <f t="shared" si="14"/>
        <v>0</v>
      </c>
    </row>
    <row r="393" spans="1:9" x14ac:dyDescent="0.25">
      <c r="A393">
        <v>45</v>
      </c>
      <c r="B393" t="s">
        <v>181</v>
      </c>
      <c r="C393" t="s">
        <v>257</v>
      </c>
      <c r="D393" t="s">
        <v>1866</v>
      </c>
      <c r="G393" s="5">
        <f t="shared" si="13"/>
        <v>0</v>
      </c>
      <c r="I393" s="5">
        <f t="shared" si="14"/>
        <v>0</v>
      </c>
    </row>
    <row r="394" spans="1:9" x14ac:dyDescent="0.25">
      <c r="A394">
        <v>45</v>
      </c>
      <c r="B394" t="s">
        <v>184</v>
      </c>
      <c r="C394" t="s">
        <v>260</v>
      </c>
      <c r="D394" t="s">
        <v>1865</v>
      </c>
      <c r="G394" s="5">
        <f t="shared" si="13"/>
        <v>0</v>
      </c>
      <c r="I394" s="5">
        <f t="shared" si="14"/>
        <v>0</v>
      </c>
    </row>
    <row r="395" spans="1:9" x14ac:dyDescent="0.25">
      <c r="A395">
        <v>45</v>
      </c>
      <c r="B395" t="s">
        <v>187</v>
      </c>
      <c r="C395" t="s">
        <v>263</v>
      </c>
      <c r="D395" t="s">
        <v>1864</v>
      </c>
      <c r="G395" s="5">
        <f t="shared" si="13"/>
        <v>0</v>
      </c>
      <c r="I395" s="5">
        <f t="shared" si="14"/>
        <v>0</v>
      </c>
    </row>
    <row r="396" spans="1:9" x14ac:dyDescent="0.25">
      <c r="A396">
        <v>45</v>
      </c>
      <c r="B396" t="s">
        <v>190</v>
      </c>
      <c r="C396" t="s">
        <v>266</v>
      </c>
      <c r="D396" t="s">
        <v>1863</v>
      </c>
      <c r="G396" s="5">
        <f t="shared" si="13"/>
        <v>0</v>
      </c>
      <c r="I396" s="5">
        <f t="shared" si="14"/>
        <v>0</v>
      </c>
    </row>
    <row r="397" spans="1:9" x14ac:dyDescent="0.25">
      <c r="A397">
        <v>45</v>
      </c>
      <c r="B397" t="s">
        <v>193</v>
      </c>
      <c r="C397" t="s">
        <v>269</v>
      </c>
      <c r="D397" t="s">
        <v>1862</v>
      </c>
      <c r="G397" s="5">
        <f t="shared" si="13"/>
        <v>0</v>
      </c>
      <c r="I397" s="5">
        <f t="shared" si="14"/>
        <v>0</v>
      </c>
    </row>
    <row r="398" spans="1:9" x14ac:dyDescent="0.25">
      <c r="A398">
        <v>46</v>
      </c>
      <c r="B398" t="s">
        <v>199</v>
      </c>
      <c r="C398" t="s">
        <v>1860</v>
      </c>
      <c r="D398" t="s">
        <v>1859</v>
      </c>
      <c r="G398" s="5">
        <f t="shared" si="13"/>
        <v>0</v>
      </c>
      <c r="I398" s="5">
        <f t="shared" si="14"/>
        <v>0</v>
      </c>
    </row>
    <row r="399" spans="1:9" x14ac:dyDescent="0.25">
      <c r="A399">
        <v>46</v>
      </c>
      <c r="B399" t="s">
        <v>202</v>
      </c>
      <c r="C399" t="s">
        <v>1858</v>
      </c>
      <c r="D399" t="s">
        <v>1857</v>
      </c>
      <c r="G399" s="5">
        <f t="shared" si="13"/>
        <v>0</v>
      </c>
      <c r="I399" s="5">
        <f t="shared" si="14"/>
        <v>0</v>
      </c>
    </row>
    <row r="400" spans="1:9" x14ac:dyDescent="0.25">
      <c r="A400">
        <v>46</v>
      </c>
      <c r="B400" t="s">
        <v>205</v>
      </c>
      <c r="C400" t="s">
        <v>1856</v>
      </c>
      <c r="D400" t="s">
        <v>1855</v>
      </c>
      <c r="G400" s="5">
        <f t="shared" si="13"/>
        <v>0</v>
      </c>
      <c r="I400" s="5">
        <f t="shared" si="14"/>
        <v>0</v>
      </c>
    </row>
    <row r="401" spans="1:9" x14ac:dyDescent="0.25">
      <c r="A401">
        <v>46</v>
      </c>
      <c r="B401" t="s">
        <v>208</v>
      </c>
      <c r="C401" t="s">
        <v>1854</v>
      </c>
      <c r="D401" t="s">
        <v>1853</v>
      </c>
      <c r="G401" s="5">
        <f t="shared" si="13"/>
        <v>0</v>
      </c>
      <c r="I401" s="5">
        <f t="shared" si="14"/>
        <v>0</v>
      </c>
    </row>
    <row r="402" spans="1:9" x14ac:dyDescent="0.25">
      <c r="A402">
        <v>46</v>
      </c>
      <c r="B402" t="s">
        <v>211</v>
      </c>
      <c r="C402" t="s">
        <v>1852</v>
      </c>
      <c r="D402" t="s">
        <v>1851</v>
      </c>
      <c r="G402" s="5">
        <f t="shared" si="13"/>
        <v>0</v>
      </c>
      <c r="I402" s="5">
        <f t="shared" si="14"/>
        <v>0</v>
      </c>
    </row>
    <row r="403" spans="1:9" x14ac:dyDescent="0.25">
      <c r="A403">
        <v>46</v>
      </c>
      <c r="B403" t="s">
        <v>214</v>
      </c>
      <c r="C403" t="s">
        <v>1850</v>
      </c>
      <c r="D403" t="s">
        <v>1849</v>
      </c>
      <c r="G403" s="5">
        <f t="shared" si="13"/>
        <v>0</v>
      </c>
      <c r="I403" s="5">
        <f t="shared" si="14"/>
        <v>0</v>
      </c>
    </row>
    <row r="404" spans="1:9" x14ac:dyDescent="0.25">
      <c r="A404">
        <v>46</v>
      </c>
      <c r="B404" t="s">
        <v>217</v>
      </c>
      <c r="C404" t="s">
        <v>1848</v>
      </c>
      <c r="D404" t="s">
        <v>1847</v>
      </c>
      <c r="G404" s="5">
        <f t="shared" si="13"/>
        <v>0</v>
      </c>
      <c r="I404" s="5">
        <f t="shared" si="14"/>
        <v>0</v>
      </c>
    </row>
    <row r="405" spans="1:9" x14ac:dyDescent="0.25">
      <c r="A405">
        <v>46</v>
      </c>
      <c r="B405" t="s">
        <v>220</v>
      </c>
      <c r="C405" t="s">
        <v>1846</v>
      </c>
      <c r="D405" t="s">
        <v>1845</v>
      </c>
      <c r="G405" s="5">
        <f t="shared" si="13"/>
        <v>0</v>
      </c>
      <c r="I405" s="5">
        <f t="shared" si="14"/>
        <v>0</v>
      </c>
    </row>
    <row r="406" spans="1:9" x14ac:dyDescent="0.25">
      <c r="A406">
        <v>46</v>
      </c>
      <c r="B406" t="s">
        <v>223</v>
      </c>
      <c r="C406" t="s">
        <v>1844</v>
      </c>
      <c r="D406" t="s">
        <v>1843</v>
      </c>
      <c r="G406" s="5">
        <f t="shared" si="13"/>
        <v>0</v>
      </c>
      <c r="I406" s="5">
        <f t="shared" si="14"/>
        <v>0</v>
      </c>
    </row>
    <row r="407" spans="1:9" x14ac:dyDescent="0.25">
      <c r="A407">
        <v>46</v>
      </c>
      <c r="B407" t="s">
        <v>226</v>
      </c>
      <c r="C407" t="s">
        <v>1842</v>
      </c>
      <c r="D407" t="s">
        <v>1841</v>
      </c>
      <c r="G407" s="5">
        <f t="shared" si="13"/>
        <v>0</v>
      </c>
      <c r="I407" s="5">
        <f t="shared" si="14"/>
        <v>0</v>
      </c>
    </row>
    <row r="408" spans="1:9" x14ac:dyDescent="0.25">
      <c r="A408">
        <v>46</v>
      </c>
      <c r="B408" t="s">
        <v>229</v>
      </c>
      <c r="C408" t="s">
        <v>1840</v>
      </c>
      <c r="D408" t="s">
        <v>1839</v>
      </c>
      <c r="G408" s="5">
        <f t="shared" si="13"/>
        <v>0</v>
      </c>
      <c r="I408" s="5">
        <f t="shared" si="14"/>
        <v>0</v>
      </c>
    </row>
    <row r="409" spans="1:9" x14ac:dyDescent="0.25">
      <c r="A409">
        <v>46</v>
      </c>
      <c r="B409" t="s">
        <v>232</v>
      </c>
      <c r="C409" t="s">
        <v>1838</v>
      </c>
      <c r="D409" t="s">
        <v>1837</v>
      </c>
      <c r="G409" s="5">
        <f t="shared" si="13"/>
        <v>0</v>
      </c>
      <c r="I409" s="5">
        <f t="shared" si="14"/>
        <v>0</v>
      </c>
    </row>
    <row r="410" spans="1:9" x14ac:dyDescent="0.25">
      <c r="A410">
        <v>46</v>
      </c>
      <c r="B410" t="s">
        <v>235</v>
      </c>
      <c r="C410" t="s">
        <v>1836</v>
      </c>
      <c r="D410" t="s">
        <v>1835</v>
      </c>
      <c r="G410" s="5">
        <f t="shared" si="13"/>
        <v>0</v>
      </c>
      <c r="I410" s="5">
        <f t="shared" si="14"/>
        <v>0</v>
      </c>
    </row>
    <row r="411" spans="1:9" x14ac:dyDescent="0.25">
      <c r="A411">
        <v>46</v>
      </c>
      <c r="B411" t="s">
        <v>238</v>
      </c>
      <c r="C411" t="s">
        <v>1834</v>
      </c>
      <c r="D411" t="s">
        <v>1833</v>
      </c>
      <c r="G411" s="5">
        <f t="shared" si="13"/>
        <v>0</v>
      </c>
      <c r="I411" s="5">
        <f t="shared" si="14"/>
        <v>0</v>
      </c>
    </row>
    <row r="412" spans="1:9" x14ac:dyDescent="0.25">
      <c r="A412">
        <v>46</v>
      </c>
      <c r="B412" t="s">
        <v>241</v>
      </c>
      <c r="C412" t="s">
        <v>1832</v>
      </c>
      <c r="D412" t="s">
        <v>1831</v>
      </c>
      <c r="G412" s="5">
        <f t="shared" si="13"/>
        <v>0</v>
      </c>
      <c r="I412" s="5">
        <f t="shared" si="14"/>
        <v>0</v>
      </c>
    </row>
    <row r="413" spans="1:9" x14ac:dyDescent="0.25">
      <c r="A413">
        <v>46</v>
      </c>
      <c r="B413" t="s">
        <v>244</v>
      </c>
      <c r="C413" t="s">
        <v>1830</v>
      </c>
      <c r="D413" t="s">
        <v>1829</v>
      </c>
      <c r="G413" s="5">
        <f t="shared" si="13"/>
        <v>0</v>
      </c>
      <c r="I413" s="5">
        <f t="shared" si="14"/>
        <v>0</v>
      </c>
    </row>
    <row r="414" spans="1:9" x14ac:dyDescent="0.25">
      <c r="A414">
        <v>46</v>
      </c>
      <c r="B414" t="s">
        <v>247</v>
      </c>
      <c r="C414" t="s">
        <v>1828</v>
      </c>
      <c r="D414" t="s">
        <v>1827</v>
      </c>
      <c r="G414" s="5">
        <f t="shared" si="13"/>
        <v>0</v>
      </c>
      <c r="I414" s="5">
        <f t="shared" si="14"/>
        <v>0</v>
      </c>
    </row>
    <row r="415" spans="1:9" x14ac:dyDescent="0.25">
      <c r="A415">
        <v>46</v>
      </c>
      <c r="B415" t="s">
        <v>250</v>
      </c>
      <c r="C415" t="s">
        <v>1826</v>
      </c>
      <c r="D415" t="s">
        <v>1825</v>
      </c>
      <c r="G415" s="5">
        <f t="shared" si="13"/>
        <v>0</v>
      </c>
      <c r="I415" s="5">
        <f t="shared" si="14"/>
        <v>0</v>
      </c>
    </row>
    <row r="416" spans="1:9" x14ac:dyDescent="0.25">
      <c r="A416">
        <v>46</v>
      </c>
      <c r="B416" t="s">
        <v>253</v>
      </c>
      <c r="C416" t="s">
        <v>1824</v>
      </c>
      <c r="D416" t="s">
        <v>1823</v>
      </c>
      <c r="G416" s="5">
        <f t="shared" si="13"/>
        <v>0</v>
      </c>
      <c r="I416" s="5">
        <f t="shared" si="14"/>
        <v>0</v>
      </c>
    </row>
    <row r="417" spans="1:9" x14ac:dyDescent="0.25">
      <c r="A417">
        <v>46</v>
      </c>
      <c r="B417" t="s">
        <v>256</v>
      </c>
      <c r="C417" t="s">
        <v>1822</v>
      </c>
      <c r="D417" t="s">
        <v>1821</v>
      </c>
      <c r="G417" s="5">
        <f t="shared" si="13"/>
        <v>0</v>
      </c>
      <c r="I417" s="5">
        <f t="shared" si="14"/>
        <v>0</v>
      </c>
    </row>
    <row r="418" spans="1:9" x14ac:dyDescent="0.25">
      <c r="A418">
        <v>46</v>
      </c>
      <c r="B418" t="s">
        <v>259</v>
      </c>
      <c r="C418" t="s">
        <v>1820</v>
      </c>
      <c r="D418" t="s">
        <v>1819</v>
      </c>
      <c r="G418" s="5">
        <f t="shared" si="13"/>
        <v>0</v>
      </c>
      <c r="I418" s="5">
        <f t="shared" si="14"/>
        <v>0</v>
      </c>
    </row>
    <row r="419" spans="1:9" x14ac:dyDescent="0.25">
      <c r="A419">
        <v>46</v>
      </c>
      <c r="B419" t="s">
        <v>262</v>
      </c>
      <c r="C419" t="s">
        <v>1818</v>
      </c>
      <c r="D419" t="s">
        <v>1817</v>
      </c>
      <c r="G419" s="5">
        <f t="shared" si="13"/>
        <v>0</v>
      </c>
      <c r="I419" s="5">
        <f t="shared" si="14"/>
        <v>0</v>
      </c>
    </row>
    <row r="420" spans="1:9" x14ac:dyDescent="0.25">
      <c r="A420">
        <v>46</v>
      </c>
      <c r="B420" t="s">
        <v>265</v>
      </c>
      <c r="C420" t="s">
        <v>1816</v>
      </c>
      <c r="D420" t="s">
        <v>1815</v>
      </c>
      <c r="G420" s="5">
        <f t="shared" si="13"/>
        <v>0</v>
      </c>
      <c r="I420" s="5">
        <f t="shared" si="14"/>
        <v>0</v>
      </c>
    </row>
    <row r="421" spans="1:9" x14ac:dyDescent="0.25">
      <c r="A421">
        <v>46</v>
      </c>
      <c r="B421" t="s">
        <v>268</v>
      </c>
      <c r="C421" t="s">
        <v>1814</v>
      </c>
      <c r="D421" t="s">
        <v>1813</v>
      </c>
      <c r="G421" s="5">
        <f t="shared" si="13"/>
        <v>0</v>
      </c>
      <c r="I421" s="5">
        <f t="shared" si="14"/>
        <v>0</v>
      </c>
    </row>
    <row r="422" spans="1:9" x14ac:dyDescent="0.25">
      <c r="A422">
        <v>64</v>
      </c>
      <c r="B422" t="s">
        <v>349</v>
      </c>
      <c r="C422" t="s">
        <v>1811</v>
      </c>
      <c r="D422" t="s">
        <v>351</v>
      </c>
      <c r="G422" s="5">
        <f t="shared" si="13"/>
        <v>0</v>
      </c>
      <c r="I422" s="5">
        <f t="shared" si="14"/>
        <v>0</v>
      </c>
    </row>
    <row r="423" spans="1:9" x14ac:dyDescent="0.25">
      <c r="A423">
        <v>64</v>
      </c>
      <c r="B423" t="s">
        <v>352</v>
      </c>
      <c r="C423" t="s">
        <v>1810</v>
      </c>
      <c r="D423" t="s">
        <v>354</v>
      </c>
      <c r="G423" s="5">
        <f t="shared" si="13"/>
        <v>0</v>
      </c>
      <c r="I423" s="5">
        <f t="shared" si="14"/>
        <v>0</v>
      </c>
    </row>
    <row r="424" spans="1:9" x14ac:dyDescent="0.25">
      <c r="A424">
        <v>64</v>
      </c>
      <c r="B424" t="s">
        <v>355</v>
      </c>
      <c r="C424" t="s">
        <v>1809</v>
      </c>
      <c r="D424" t="s">
        <v>357</v>
      </c>
      <c r="G424" s="5">
        <f t="shared" si="13"/>
        <v>0</v>
      </c>
      <c r="I424" s="5">
        <f t="shared" si="14"/>
        <v>0</v>
      </c>
    </row>
    <row r="425" spans="1:9" x14ac:dyDescent="0.25">
      <c r="A425">
        <v>64</v>
      </c>
      <c r="B425" t="s">
        <v>358</v>
      </c>
      <c r="C425" t="s">
        <v>1808</v>
      </c>
      <c r="D425" t="s">
        <v>360</v>
      </c>
      <c r="G425" s="5">
        <f t="shared" si="13"/>
        <v>0</v>
      </c>
      <c r="I425" s="5">
        <f t="shared" si="14"/>
        <v>0</v>
      </c>
    </row>
    <row r="426" spans="1:9" x14ac:dyDescent="0.25">
      <c r="A426">
        <v>65</v>
      </c>
      <c r="B426" t="s">
        <v>512</v>
      </c>
      <c r="C426" t="s">
        <v>1759</v>
      </c>
      <c r="D426" t="s">
        <v>514</v>
      </c>
      <c r="G426" s="5">
        <f t="shared" si="13"/>
        <v>0</v>
      </c>
      <c r="I426" s="5">
        <f t="shared" si="14"/>
        <v>0</v>
      </c>
    </row>
    <row r="427" spans="1:9" x14ac:dyDescent="0.25">
      <c r="A427">
        <v>65</v>
      </c>
      <c r="B427" t="s">
        <v>515</v>
      </c>
      <c r="C427" t="s">
        <v>1758</v>
      </c>
      <c r="D427" t="s">
        <v>517</v>
      </c>
      <c r="G427" s="5">
        <f t="shared" si="13"/>
        <v>0</v>
      </c>
      <c r="I427" s="5">
        <f t="shared" si="14"/>
        <v>0</v>
      </c>
    </row>
    <row r="428" spans="1:9" x14ac:dyDescent="0.25">
      <c r="A428">
        <v>65</v>
      </c>
      <c r="B428" t="s">
        <v>518</v>
      </c>
      <c r="C428" t="s">
        <v>1757</v>
      </c>
      <c r="D428" t="s">
        <v>520</v>
      </c>
      <c r="G428" s="5">
        <f t="shared" si="13"/>
        <v>0</v>
      </c>
      <c r="I428" s="5">
        <f t="shared" si="14"/>
        <v>0</v>
      </c>
    </row>
    <row r="429" spans="1:9" x14ac:dyDescent="0.25">
      <c r="A429">
        <v>65</v>
      </c>
      <c r="B429" t="s">
        <v>521</v>
      </c>
      <c r="C429" t="s">
        <v>1756</v>
      </c>
      <c r="D429" t="s">
        <v>523</v>
      </c>
      <c r="G429" s="5">
        <f t="shared" si="13"/>
        <v>0</v>
      </c>
      <c r="I429" s="5">
        <f t="shared" si="14"/>
        <v>0</v>
      </c>
    </row>
    <row r="430" spans="1:9" x14ac:dyDescent="0.25">
      <c r="A430">
        <v>65</v>
      </c>
      <c r="B430" t="s">
        <v>524</v>
      </c>
      <c r="C430" t="s">
        <v>1755</v>
      </c>
      <c r="D430" t="s">
        <v>526</v>
      </c>
      <c r="G430" s="5">
        <f t="shared" si="13"/>
        <v>0</v>
      </c>
      <c r="I430" s="5">
        <f t="shared" si="14"/>
        <v>0</v>
      </c>
    </row>
    <row r="431" spans="1:9" x14ac:dyDescent="0.25">
      <c r="A431">
        <v>65</v>
      </c>
      <c r="B431" t="s">
        <v>527</v>
      </c>
      <c r="C431" t="s">
        <v>1754</v>
      </c>
      <c r="D431" t="s">
        <v>529</v>
      </c>
      <c r="G431" s="5">
        <f t="shared" si="13"/>
        <v>0</v>
      </c>
      <c r="I431" s="5">
        <f t="shared" si="14"/>
        <v>0</v>
      </c>
    </row>
    <row r="432" spans="1:9" x14ac:dyDescent="0.25">
      <c r="A432">
        <v>65</v>
      </c>
      <c r="B432" t="s">
        <v>578</v>
      </c>
      <c r="C432" t="s">
        <v>1737</v>
      </c>
      <c r="D432" t="s">
        <v>580</v>
      </c>
      <c r="G432" s="5">
        <f t="shared" si="13"/>
        <v>0</v>
      </c>
      <c r="I432" s="5">
        <f t="shared" si="14"/>
        <v>0</v>
      </c>
    </row>
    <row r="433" spans="1:9" x14ac:dyDescent="0.25">
      <c r="A433">
        <v>65</v>
      </c>
      <c r="B433" t="s">
        <v>581</v>
      </c>
      <c r="C433" t="s">
        <v>1736</v>
      </c>
      <c r="D433" t="s">
        <v>583</v>
      </c>
      <c r="G433" s="5">
        <f t="shared" si="13"/>
        <v>0</v>
      </c>
      <c r="I433" s="5">
        <f t="shared" si="14"/>
        <v>0</v>
      </c>
    </row>
    <row r="434" spans="1:9" x14ac:dyDescent="0.25">
      <c r="A434">
        <v>65</v>
      </c>
      <c r="B434" t="s">
        <v>590</v>
      </c>
      <c r="C434" t="s">
        <v>1733</v>
      </c>
      <c r="D434" t="s">
        <v>592</v>
      </c>
      <c r="G434" s="5">
        <f t="shared" si="13"/>
        <v>0</v>
      </c>
      <c r="I434" s="5">
        <f t="shared" si="14"/>
        <v>0</v>
      </c>
    </row>
    <row r="435" spans="1:9" x14ac:dyDescent="0.25">
      <c r="A435">
        <v>65</v>
      </c>
      <c r="B435" t="s">
        <v>593</v>
      </c>
      <c r="C435" t="s">
        <v>1732</v>
      </c>
      <c r="D435" t="s">
        <v>595</v>
      </c>
      <c r="G435" s="5">
        <f t="shared" si="13"/>
        <v>0</v>
      </c>
      <c r="I435" s="5">
        <f t="shared" si="14"/>
        <v>0</v>
      </c>
    </row>
    <row r="436" spans="1:9" x14ac:dyDescent="0.25">
      <c r="A436">
        <v>65</v>
      </c>
      <c r="B436" t="s">
        <v>602</v>
      </c>
      <c r="C436" t="s">
        <v>1729</v>
      </c>
      <c r="D436" t="s">
        <v>604</v>
      </c>
      <c r="G436" s="5">
        <f t="shared" si="13"/>
        <v>0</v>
      </c>
      <c r="I436" s="5">
        <f t="shared" si="14"/>
        <v>0</v>
      </c>
    </row>
    <row r="437" spans="1:9" x14ac:dyDescent="0.25">
      <c r="A437">
        <v>65</v>
      </c>
      <c r="B437" t="s">
        <v>605</v>
      </c>
      <c r="C437" t="s">
        <v>1728</v>
      </c>
      <c r="D437" t="s">
        <v>607</v>
      </c>
      <c r="G437" s="5">
        <f t="shared" si="13"/>
        <v>0</v>
      </c>
      <c r="I437" s="5">
        <f t="shared" si="14"/>
        <v>0</v>
      </c>
    </row>
    <row r="438" spans="1:9" x14ac:dyDescent="0.25">
      <c r="A438">
        <v>65</v>
      </c>
      <c r="B438" t="s">
        <v>662</v>
      </c>
      <c r="C438" t="s">
        <v>1709</v>
      </c>
      <c r="D438" t="s">
        <v>664</v>
      </c>
      <c r="G438" s="5">
        <f t="shared" si="13"/>
        <v>0</v>
      </c>
      <c r="I438" s="5">
        <f t="shared" si="14"/>
        <v>0</v>
      </c>
    </row>
    <row r="439" spans="1:9" x14ac:dyDescent="0.25">
      <c r="A439">
        <v>65</v>
      </c>
      <c r="B439" t="s">
        <v>665</v>
      </c>
      <c r="C439" t="s">
        <v>1708</v>
      </c>
      <c r="D439" t="s">
        <v>667</v>
      </c>
      <c r="G439" s="5">
        <f t="shared" si="13"/>
        <v>0</v>
      </c>
      <c r="I439" s="5">
        <f t="shared" si="14"/>
        <v>0</v>
      </c>
    </row>
    <row r="440" spans="1:9" x14ac:dyDescent="0.25">
      <c r="A440">
        <v>66</v>
      </c>
      <c r="B440" t="s">
        <v>674</v>
      </c>
      <c r="C440" t="s">
        <v>1707</v>
      </c>
      <c r="D440" t="s">
        <v>676</v>
      </c>
      <c r="G440" s="5">
        <f t="shared" si="13"/>
        <v>0</v>
      </c>
      <c r="I440" s="5">
        <f t="shared" si="14"/>
        <v>0</v>
      </c>
    </row>
    <row r="441" spans="1:9" x14ac:dyDescent="0.25">
      <c r="A441">
        <v>66</v>
      </c>
      <c r="B441" t="s">
        <v>677</v>
      </c>
      <c r="C441" t="s">
        <v>1706</v>
      </c>
      <c r="D441" t="s">
        <v>679</v>
      </c>
      <c r="G441" s="5">
        <f t="shared" si="13"/>
        <v>0</v>
      </c>
      <c r="I441" s="5">
        <f t="shared" si="14"/>
        <v>0</v>
      </c>
    </row>
    <row r="442" spans="1:9" x14ac:dyDescent="0.25">
      <c r="A442">
        <v>66</v>
      </c>
      <c r="B442" t="s">
        <v>680</v>
      </c>
      <c r="C442" t="s">
        <v>1705</v>
      </c>
      <c r="D442" t="s">
        <v>682</v>
      </c>
      <c r="G442" s="5">
        <f t="shared" si="13"/>
        <v>0</v>
      </c>
      <c r="I442" s="5">
        <f t="shared" si="14"/>
        <v>0</v>
      </c>
    </row>
    <row r="443" spans="1:9" x14ac:dyDescent="0.25">
      <c r="A443">
        <v>66</v>
      </c>
      <c r="B443" t="s">
        <v>683</v>
      </c>
      <c r="C443" t="s">
        <v>1704</v>
      </c>
      <c r="D443" t="s">
        <v>685</v>
      </c>
      <c r="G443" s="5">
        <f t="shared" si="13"/>
        <v>0</v>
      </c>
      <c r="I443" s="5">
        <f t="shared" si="14"/>
        <v>0</v>
      </c>
    </row>
    <row r="444" spans="1:9" x14ac:dyDescent="0.25">
      <c r="A444">
        <v>66</v>
      </c>
      <c r="B444" t="s">
        <v>704</v>
      </c>
      <c r="C444" t="s">
        <v>1697</v>
      </c>
      <c r="D444" t="s">
        <v>706</v>
      </c>
      <c r="G444" s="5">
        <f t="shared" si="13"/>
        <v>0</v>
      </c>
      <c r="I444" s="5">
        <f t="shared" si="14"/>
        <v>0</v>
      </c>
    </row>
    <row r="445" spans="1:9" x14ac:dyDescent="0.25">
      <c r="A445">
        <v>66</v>
      </c>
      <c r="B445" t="s">
        <v>707</v>
      </c>
      <c r="C445" t="s">
        <v>1696</v>
      </c>
      <c r="D445" t="s">
        <v>709</v>
      </c>
      <c r="G445" s="5">
        <f t="shared" si="13"/>
        <v>0</v>
      </c>
      <c r="I445" s="5">
        <f t="shared" si="14"/>
        <v>0</v>
      </c>
    </row>
    <row r="446" spans="1:9" x14ac:dyDescent="0.25">
      <c r="A446">
        <v>66</v>
      </c>
      <c r="B446" t="s">
        <v>710</v>
      </c>
      <c r="C446" t="s">
        <v>1695</v>
      </c>
      <c r="D446" t="s">
        <v>712</v>
      </c>
      <c r="G446" s="5">
        <f t="shared" si="13"/>
        <v>0</v>
      </c>
      <c r="I446" s="5">
        <f t="shared" si="14"/>
        <v>0</v>
      </c>
    </row>
    <row r="447" spans="1:9" x14ac:dyDescent="0.25">
      <c r="A447">
        <v>66</v>
      </c>
      <c r="B447" t="s">
        <v>713</v>
      </c>
      <c r="C447" t="s">
        <v>1694</v>
      </c>
      <c r="D447" t="s">
        <v>715</v>
      </c>
      <c r="G447" s="5">
        <f t="shared" si="13"/>
        <v>0</v>
      </c>
      <c r="I447" s="5">
        <f t="shared" si="14"/>
        <v>0</v>
      </c>
    </row>
    <row r="448" spans="1:9" x14ac:dyDescent="0.25">
      <c r="A448">
        <v>66</v>
      </c>
      <c r="B448" t="s">
        <v>716</v>
      </c>
      <c r="C448" t="s">
        <v>1693</v>
      </c>
      <c r="D448" t="s">
        <v>718</v>
      </c>
      <c r="G448" s="5">
        <f t="shared" si="13"/>
        <v>0</v>
      </c>
      <c r="I448" s="5">
        <f t="shared" si="14"/>
        <v>0</v>
      </c>
    </row>
    <row r="449" spans="1:9" x14ac:dyDescent="0.25">
      <c r="A449">
        <v>66</v>
      </c>
      <c r="B449" t="s">
        <v>719</v>
      </c>
      <c r="C449" t="s">
        <v>1692</v>
      </c>
      <c r="D449" t="s">
        <v>721</v>
      </c>
      <c r="G449" s="5">
        <f t="shared" si="13"/>
        <v>0</v>
      </c>
      <c r="I449" s="5">
        <f t="shared" si="14"/>
        <v>0</v>
      </c>
    </row>
    <row r="450" spans="1:9" x14ac:dyDescent="0.25">
      <c r="A450">
        <v>66</v>
      </c>
      <c r="B450" t="s">
        <v>728</v>
      </c>
      <c r="C450" t="s">
        <v>1689</v>
      </c>
      <c r="D450" t="s">
        <v>730</v>
      </c>
      <c r="G450" s="5">
        <f t="shared" ref="G450:G513" si="15">F450/6.5</f>
        <v>0</v>
      </c>
      <c r="I450" s="5">
        <f t="shared" ref="I450:I513" si="16">H450/6.5</f>
        <v>0</v>
      </c>
    </row>
    <row r="451" spans="1:9" x14ac:dyDescent="0.25">
      <c r="A451">
        <v>66</v>
      </c>
      <c r="B451" t="s">
        <v>731</v>
      </c>
      <c r="C451" t="s">
        <v>1688</v>
      </c>
      <c r="D451" t="s">
        <v>733</v>
      </c>
      <c r="G451" s="5">
        <f t="shared" si="15"/>
        <v>0</v>
      </c>
      <c r="I451" s="5">
        <f t="shared" si="16"/>
        <v>0</v>
      </c>
    </row>
    <row r="452" spans="1:9" x14ac:dyDescent="0.25">
      <c r="A452">
        <v>66</v>
      </c>
      <c r="B452" t="s">
        <v>734</v>
      </c>
      <c r="C452" t="s">
        <v>1687</v>
      </c>
      <c r="D452" t="s">
        <v>736</v>
      </c>
      <c r="G452" s="5">
        <f t="shared" si="15"/>
        <v>0</v>
      </c>
      <c r="I452" s="5">
        <f t="shared" si="16"/>
        <v>0</v>
      </c>
    </row>
    <row r="453" spans="1:9" x14ac:dyDescent="0.25">
      <c r="A453">
        <v>66</v>
      </c>
      <c r="B453" t="s">
        <v>737</v>
      </c>
      <c r="C453" t="s">
        <v>1686</v>
      </c>
      <c r="D453" t="s">
        <v>739</v>
      </c>
      <c r="G453" s="5">
        <f t="shared" si="15"/>
        <v>0</v>
      </c>
      <c r="I453" s="5">
        <f t="shared" si="16"/>
        <v>0</v>
      </c>
    </row>
    <row r="454" spans="1:9" x14ac:dyDescent="0.25">
      <c r="A454">
        <v>66</v>
      </c>
      <c r="B454" t="s">
        <v>740</v>
      </c>
      <c r="C454" t="s">
        <v>1685</v>
      </c>
      <c r="D454" t="s">
        <v>742</v>
      </c>
      <c r="G454" s="5">
        <f t="shared" si="15"/>
        <v>0</v>
      </c>
      <c r="I454" s="5">
        <f t="shared" si="16"/>
        <v>0</v>
      </c>
    </row>
    <row r="455" spans="1:9" x14ac:dyDescent="0.25">
      <c r="A455">
        <v>66</v>
      </c>
      <c r="B455" t="s">
        <v>743</v>
      </c>
      <c r="C455" t="s">
        <v>1684</v>
      </c>
      <c r="D455" t="s">
        <v>745</v>
      </c>
      <c r="G455" s="5">
        <f t="shared" si="15"/>
        <v>0</v>
      </c>
      <c r="I455" s="5">
        <f t="shared" si="16"/>
        <v>0</v>
      </c>
    </row>
    <row r="456" spans="1:9" x14ac:dyDescent="0.25">
      <c r="A456">
        <v>66</v>
      </c>
      <c r="B456" t="s">
        <v>746</v>
      </c>
      <c r="C456" t="s">
        <v>1683</v>
      </c>
      <c r="D456" t="s">
        <v>748</v>
      </c>
      <c r="G456" s="5">
        <f t="shared" si="15"/>
        <v>0</v>
      </c>
      <c r="I456" s="5">
        <f t="shared" si="16"/>
        <v>0</v>
      </c>
    </row>
    <row r="457" spans="1:9" x14ac:dyDescent="0.25">
      <c r="A457">
        <v>66</v>
      </c>
      <c r="B457" t="s">
        <v>749</v>
      </c>
      <c r="C457" t="s">
        <v>1682</v>
      </c>
      <c r="D457" t="s">
        <v>751</v>
      </c>
      <c r="G457" s="5">
        <f t="shared" si="15"/>
        <v>0</v>
      </c>
      <c r="I457" s="5">
        <f t="shared" si="16"/>
        <v>0</v>
      </c>
    </row>
    <row r="458" spans="1:9" x14ac:dyDescent="0.25">
      <c r="A458">
        <v>66</v>
      </c>
      <c r="B458" t="s">
        <v>752</v>
      </c>
      <c r="C458" t="s">
        <v>1681</v>
      </c>
      <c r="D458" t="s">
        <v>754</v>
      </c>
      <c r="G458" s="5">
        <f t="shared" si="15"/>
        <v>0</v>
      </c>
      <c r="I458" s="5">
        <f t="shared" si="16"/>
        <v>0</v>
      </c>
    </row>
    <row r="459" spans="1:9" x14ac:dyDescent="0.25">
      <c r="A459">
        <v>66</v>
      </c>
      <c r="B459" t="s">
        <v>755</v>
      </c>
      <c r="C459" t="s">
        <v>1680</v>
      </c>
      <c r="D459" t="s">
        <v>757</v>
      </c>
      <c r="G459" s="5">
        <f t="shared" si="15"/>
        <v>0</v>
      </c>
      <c r="I459" s="5">
        <f t="shared" si="16"/>
        <v>0</v>
      </c>
    </row>
    <row r="460" spans="1:9" x14ac:dyDescent="0.25">
      <c r="A460">
        <v>66</v>
      </c>
      <c r="B460" t="s">
        <v>758</v>
      </c>
      <c r="C460" t="s">
        <v>1679</v>
      </c>
      <c r="D460" t="s">
        <v>760</v>
      </c>
      <c r="G460" s="5">
        <f t="shared" si="15"/>
        <v>0</v>
      </c>
      <c r="I460" s="5">
        <f t="shared" si="16"/>
        <v>0</v>
      </c>
    </row>
    <row r="461" spans="1:9" x14ac:dyDescent="0.25">
      <c r="A461">
        <v>66</v>
      </c>
      <c r="B461" t="s">
        <v>761</v>
      </c>
      <c r="C461" t="s">
        <v>1678</v>
      </c>
      <c r="D461" t="s">
        <v>763</v>
      </c>
      <c r="G461" s="5">
        <f t="shared" si="15"/>
        <v>0</v>
      </c>
      <c r="I461" s="5">
        <f t="shared" si="16"/>
        <v>0</v>
      </c>
    </row>
    <row r="462" spans="1:9" x14ac:dyDescent="0.25">
      <c r="A462">
        <v>66</v>
      </c>
      <c r="B462" t="s">
        <v>764</v>
      </c>
      <c r="C462" t="s">
        <v>1677</v>
      </c>
      <c r="D462" t="s">
        <v>766</v>
      </c>
      <c r="G462" s="5">
        <f t="shared" si="15"/>
        <v>0</v>
      </c>
      <c r="I462" s="5">
        <f t="shared" si="16"/>
        <v>0</v>
      </c>
    </row>
    <row r="463" spans="1:9" x14ac:dyDescent="0.25">
      <c r="A463">
        <v>66</v>
      </c>
      <c r="B463" t="s">
        <v>767</v>
      </c>
      <c r="C463" t="s">
        <v>1676</v>
      </c>
      <c r="D463" t="s">
        <v>769</v>
      </c>
      <c r="G463" s="5">
        <f t="shared" si="15"/>
        <v>0</v>
      </c>
      <c r="I463" s="5">
        <f t="shared" si="16"/>
        <v>0</v>
      </c>
    </row>
    <row r="464" spans="1:9" x14ac:dyDescent="0.25">
      <c r="A464">
        <v>66</v>
      </c>
      <c r="B464" t="s">
        <v>770</v>
      </c>
      <c r="C464" t="s">
        <v>1675</v>
      </c>
      <c r="D464" t="s">
        <v>772</v>
      </c>
      <c r="G464" s="5">
        <f t="shared" si="15"/>
        <v>0</v>
      </c>
      <c r="I464" s="5">
        <f t="shared" si="16"/>
        <v>0</v>
      </c>
    </row>
    <row r="465" spans="1:9" x14ac:dyDescent="0.25">
      <c r="A465">
        <v>66</v>
      </c>
      <c r="B465" t="s">
        <v>773</v>
      </c>
      <c r="C465" t="s">
        <v>1674</v>
      </c>
      <c r="D465" t="s">
        <v>775</v>
      </c>
      <c r="G465" s="5">
        <f t="shared" si="15"/>
        <v>0</v>
      </c>
      <c r="I465" s="5">
        <f t="shared" si="16"/>
        <v>0</v>
      </c>
    </row>
    <row r="466" spans="1:9" x14ac:dyDescent="0.25">
      <c r="A466">
        <v>66</v>
      </c>
      <c r="B466" t="s">
        <v>776</v>
      </c>
      <c r="C466" t="s">
        <v>1673</v>
      </c>
      <c r="D466" t="s">
        <v>778</v>
      </c>
      <c r="G466" s="5">
        <f t="shared" si="15"/>
        <v>0</v>
      </c>
      <c r="I466" s="5">
        <f t="shared" si="16"/>
        <v>0</v>
      </c>
    </row>
    <row r="467" spans="1:9" x14ac:dyDescent="0.25">
      <c r="A467">
        <v>66</v>
      </c>
      <c r="B467" t="s">
        <v>779</v>
      </c>
      <c r="C467" t="s">
        <v>1672</v>
      </c>
      <c r="D467" t="s">
        <v>781</v>
      </c>
      <c r="G467" s="5">
        <f t="shared" si="15"/>
        <v>0</v>
      </c>
      <c r="I467" s="5">
        <f t="shared" si="16"/>
        <v>0</v>
      </c>
    </row>
    <row r="468" spans="1:9" x14ac:dyDescent="0.25">
      <c r="A468">
        <v>66</v>
      </c>
      <c r="B468" t="s">
        <v>782</v>
      </c>
      <c r="C468" t="s">
        <v>1671</v>
      </c>
      <c r="D468" t="s">
        <v>784</v>
      </c>
      <c r="G468" s="5">
        <f t="shared" si="15"/>
        <v>0</v>
      </c>
      <c r="I468" s="5">
        <f t="shared" si="16"/>
        <v>0</v>
      </c>
    </row>
    <row r="469" spans="1:9" x14ac:dyDescent="0.25">
      <c r="A469">
        <v>66</v>
      </c>
      <c r="B469" t="s">
        <v>785</v>
      </c>
      <c r="C469" t="s">
        <v>1670</v>
      </c>
      <c r="D469" t="s">
        <v>787</v>
      </c>
      <c r="G469" s="5">
        <f t="shared" si="15"/>
        <v>0</v>
      </c>
      <c r="I469" s="5">
        <f t="shared" si="16"/>
        <v>0</v>
      </c>
    </row>
    <row r="470" spans="1:9" x14ac:dyDescent="0.25">
      <c r="A470">
        <v>66</v>
      </c>
      <c r="B470" t="s">
        <v>788</v>
      </c>
      <c r="C470" t="s">
        <v>1669</v>
      </c>
      <c r="D470" t="s">
        <v>790</v>
      </c>
      <c r="G470" s="5">
        <f t="shared" si="15"/>
        <v>0</v>
      </c>
      <c r="I470" s="5">
        <f t="shared" si="16"/>
        <v>0</v>
      </c>
    </row>
    <row r="471" spans="1:9" x14ac:dyDescent="0.25">
      <c r="A471">
        <v>66</v>
      </c>
      <c r="B471" t="s">
        <v>791</v>
      </c>
      <c r="C471" t="s">
        <v>1668</v>
      </c>
      <c r="D471" t="s">
        <v>793</v>
      </c>
      <c r="G471" s="5">
        <f t="shared" si="15"/>
        <v>0</v>
      </c>
      <c r="I471" s="5">
        <f t="shared" si="16"/>
        <v>0</v>
      </c>
    </row>
    <row r="472" spans="1:9" x14ac:dyDescent="0.25">
      <c r="A472">
        <v>66</v>
      </c>
      <c r="B472" t="s">
        <v>812</v>
      </c>
      <c r="C472" t="s">
        <v>1661</v>
      </c>
      <c r="D472" t="s">
        <v>814</v>
      </c>
      <c r="G472" s="5">
        <f t="shared" si="15"/>
        <v>0</v>
      </c>
      <c r="I472" s="5">
        <f t="shared" si="16"/>
        <v>0</v>
      </c>
    </row>
    <row r="473" spans="1:9" x14ac:dyDescent="0.25">
      <c r="A473">
        <v>66</v>
      </c>
      <c r="B473" t="s">
        <v>815</v>
      </c>
      <c r="C473" t="s">
        <v>1660</v>
      </c>
      <c r="D473" t="s">
        <v>817</v>
      </c>
      <c r="G473" s="5">
        <f t="shared" si="15"/>
        <v>0</v>
      </c>
      <c r="I473" s="5">
        <f t="shared" si="16"/>
        <v>0</v>
      </c>
    </row>
    <row r="474" spans="1:9" x14ac:dyDescent="0.25">
      <c r="A474">
        <v>66</v>
      </c>
      <c r="B474" t="s">
        <v>818</v>
      </c>
      <c r="C474" t="s">
        <v>1659</v>
      </c>
      <c r="D474" t="s">
        <v>820</v>
      </c>
      <c r="G474" s="5">
        <f t="shared" si="15"/>
        <v>0</v>
      </c>
      <c r="I474" s="5">
        <f t="shared" si="16"/>
        <v>0</v>
      </c>
    </row>
    <row r="475" spans="1:9" x14ac:dyDescent="0.25">
      <c r="A475">
        <v>66</v>
      </c>
      <c r="B475" t="s">
        <v>821</v>
      </c>
      <c r="C475" t="s">
        <v>1658</v>
      </c>
      <c r="D475" t="s">
        <v>823</v>
      </c>
      <c r="G475" s="5">
        <f t="shared" si="15"/>
        <v>0</v>
      </c>
      <c r="I475" s="5">
        <f t="shared" si="16"/>
        <v>0</v>
      </c>
    </row>
    <row r="476" spans="1:9" x14ac:dyDescent="0.25">
      <c r="A476">
        <v>66</v>
      </c>
      <c r="B476" t="s">
        <v>824</v>
      </c>
      <c r="C476" t="s">
        <v>1657</v>
      </c>
      <c r="D476" t="s">
        <v>826</v>
      </c>
      <c r="G476" s="5">
        <f t="shared" si="15"/>
        <v>0</v>
      </c>
      <c r="I476" s="5">
        <f t="shared" si="16"/>
        <v>0</v>
      </c>
    </row>
    <row r="477" spans="1:9" s="9" customFormat="1" x14ac:dyDescent="0.25">
      <c r="A477">
        <v>66</v>
      </c>
      <c r="B477" t="s">
        <v>827</v>
      </c>
      <c r="C477" t="s">
        <v>1656</v>
      </c>
      <c r="D477" t="s">
        <v>829</v>
      </c>
      <c r="E477"/>
      <c r="F477"/>
      <c r="G477" s="5">
        <f t="shared" si="15"/>
        <v>0</v>
      </c>
      <c r="H477"/>
      <c r="I477" s="5">
        <f t="shared" si="16"/>
        <v>0</v>
      </c>
    </row>
    <row r="478" spans="1:9" s="9" customFormat="1" x14ac:dyDescent="0.25">
      <c r="A478" s="9">
        <v>224</v>
      </c>
      <c r="B478" s="9" t="s">
        <v>1622</v>
      </c>
      <c r="C478" s="9" t="s">
        <v>1642</v>
      </c>
      <c r="D478" s="9" t="s">
        <v>1650</v>
      </c>
      <c r="G478" s="10">
        <f t="shared" si="15"/>
        <v>0</v>
      </c>
      <c r="H478" s="9">
        <v>11</v>
      </c>
      <c r="I478" s="10">
        <f t="shared" si="16"/>
        <v>1.6923076923076923</v>
      </c>
    </row>
    <row r="479" spans="1:9" s="9" customFormat="1" x14ac:dyDescent="0.25">
      <c r="A479" s="9">
        <v>224</v>
      </c>
      <c r="B479" s="9" t="s">
        <v>1623</v>
      </c>
      <c r="C479" s="9" t="s">
        <v>1642</v>
      </c>
      <c r="D479" s="9" t="s">
        <v>1649</v>
      </c>
      <c r="G479" s="10">
        <f t="shared" si="15"/>
        <v>0</v>
      </c>
      <c r="H479" s="9">
        <v>11</v>
      </c>
      <c r="I479" s="10">
        <f t="shared" si="16"/>
        <v>1.6923076923076923</v>
      </c>
    </row>
    <row r="480" spans="1:9" s="9" customFormat="1" x14ac:dyDescent="0.25">
      <c r="A480" s="9">
        <v>505</v>
      </c>
      <c r="B480" s="9" t="s">
        <v>836</v>
      </c>
      <c r="C480" s="9" t="s">
        <v>837</v>
      </c>
      <c r="D480" s="9" t="s">
        <v>838</v>
      </c>
      <c r="G480" s="10">
        <f t="shared" si="15"/>
        <v>0</v>
      </c>
      <c r="H480" s="9">
        <v>1</v>
      </c>
      <c r="I480" s="10">
        <f t="shared" si="16"/>
        <v>0.15384615384615385</v>
      </c>
    </row>
    <row r="481" spans="1:9" x14ac:dyDescent="0.25">
      <c r="A481" s="9">
        <v>505</v>
      </c>
      <c r="B481" s="9" t="s">
        <v>839</v>
      </c>
      <c r="C481" s="9" t="s">
        <v>837</v>
      </c>
      <c r="D481" s="9" t="s">
        <v>840</v>
      </c>
      <c r="E481" s="9"/>
      <c r="F481" s="9"/>
      <c r="G481" s="10">
        <f t="shared" si="15"/>
        <v>0</v>
      </c>
      <c r="H481" s="9">
        <v>1</v>
      </c>
      <c r="I481" s="10">
        <f t="shared" si="16"/>
        <v>0.15384615384615385</v>
      </c>
    </row>
    <row r="482" spans="1:9" s="9" customFormat="1" x14ac:dyDescent="0.25">
      <c r="A482">
        <v>505</v>
      </c>
      <c r="B482" t="s">
        <v>841</v>
      </c>
      <c r="C482" t="s">
        <v>837</v>
      </c>
      <c r="D482" t="s">
        <v>842</v>
      </c>
      <c r="E482"/>
      <c r="F482"/>
      <c r="G482" s="5">
        <f t="shared" si="15"/>
        <v>0</v>
      </c>
      <c r="H482"/>
      <c r="I482" s="5">
        <f t="shared" si="16"/>
        <v>0</v>
      </c>
    </row>
    <row r="483" spans="1:9" s="9" customFormat="1" x14ac:dyDescent="0.25">
      <c r="A483" s="9">
        <v>505</v>
      </c>
      <c r="B483" s="9" t="s">
        <v>851</v>
      </c>
      <c r="C483" s="9" t="s">
        <v>837</v>
      </c>
      <c r="D483" s="9" t="s">
        <v>852</v>
      </c>
      <c r="G483" s="10">
        <f t="shared" si="15"/>
        <v>0</v>
      </c>
      <c r="H483" s="9">
        <v>1</v>
      </c>
      <c r="I483" s="10">
        <f t="shared" si="16"/>
        <v>0.15384615384615385</v>
      </c>
    </row>
    <row r="484" spans="1:9" s="9" customFormat="1" x14ac:dyDescent="0.25">
      <c r="A484" s="9">
        <v>505</v>
      </c>
      <c r="B484" s="9" t="s">
        <v>853</v>
      </c>
      <c r="C484" s="9" t="s">
        <v>837</v>
      </c>
      <c r="D484" s="9" t="s">
        <v>854</v>
      </c>
      <c r="G484" s="10">
        <f t="shared" si="15"/>
        <v>0</v>
      </c>
      <c r="H484" s="9">
        <v>1</v>
      </c>
      <c r="I484" s="10">
        <f t="shared" si="16"/>
        <v>0.15384615384615385</v>
      </c>
    </row>
    <row r="485" spans="1:9" s="9" customFormat="1" x14ac:dyDescent="0.25">
      <c r="A485" s="9">
        <v>505</v>
      </c>
      <c r="B485" s="9" t="s">
        <v>863</v>
      </c>
      <c r="C485" s="9" t="s">
        <v>837</v>
      </c>
      <c r="D485" s="9" t="s">
        <v>864</v>
      </c>
      <c r="G485" s="10">
        <f t="shared" si="15"/>
        <v>0</v>
      </c>
      <c r="H485" s="9">
        <v>1</v>
      </c>
      <c r="I485" s="10">
        <f t="shared" si="16"/>
        <v>0.15384615384615385</v>
      </c>
    </row>
    <row r="486" spans="1:9" x14ac:dyDescent="0.25">
      <c r="A486" s="9">
        <v>505</v>
      </c>
      <c r="B486" s="9" t="s">
        <v>865</v>
      </c>
      <c r="C486" s="9" t="s">
        <v>837</v>
      </c>
      <c r="D486" s="9" t="s">
        <v>866</v>
      </c>
      <c r="E486" s="9"/>
      <c r="F486" s="9"/>
      <c r="G486" s="10">
        <f t="shared" si="15"/>
        <v>0</v>
      </c>
      <c r="H486" s="9">
        <v>1</v>
      </c>
      <c r="I486" s="10">
        <f t="shared" si="16"/>
        <v>0.15384615384615385</v>
      </c>
    </row>
    <row r="487" spans="1:9" x14ac:dyDescent="0.25">
      <c r="A487">
        <v>505</v>
      </c>
      <c r="B487" t="s">
        <v>867</v>
      </c>
      <c r="C487" t="s">
        <v>837</v>
      </c>
      <c r="D487" t="s">
        <v>868</v>
      </c>
      <c r="G487" s="5">
        <f t="shared" si="15"/>
        <v>0</v>
      </c>
      <c r="I487" s="5">
        <f t="shared" si="16"/>
        <v>0</v>
      </c>
    </row>
    <row r="488" spans="1:9" s="9" customFormat="1" x14ac:dyDescent="0.25">
      <c r="A488">
        <v>505</v>
      </c>
      <c r="B488" t="s">
        <v>869</v>
      </c>
      <c r="C488" t="s">
        <v>837</v>
      </c>
      <c r="D488" t="s">
        <v>870</v>
      </c>
      <c r="E488"/>
      <c r="F488"/>
      <c r="G488" s="5">
        <f t="shared" si="15"/>
        <v>0</v>
      </c>
      <c r="H488"/>
      <c r="I488" s="5">
        <f t="shared" si="16"/>
        <v>0</v>
      </c>
    </row>
    <row r="489" spans="1:9" s="9" customFormat="1" x14ac:dyDescent="0.25">
      <c r="A489" s="9">
        <v>505</v>
      </c>
      <c r="B489" s="9" t="s">
        <v>875</v>
      </c>
      <c r="C489" s="9" t="s">
        <v>837</v>
      </c>
      <c r="D489" s="9" t="s">
        <v>876</v>
      </c>
      <c r="G489" s="10">
        <f t="shared" si="15"/>
        <v>0</v>
      </c>
      <c r="H489" s="9">
        <v>1</v>
      </c>
      <c r="I489" s="10">
        <f t="shared" si="16"/>
        <v>0.15384615384615385</v>
      </c>
    </row>
    <row r="490" spans="1:9" x14ac:dyDescent="0.25">
      <c r="A490" s="9">
        <v>505</v>
      </c>
      <c r="B490" s="9" t="s">
        <v>877</v>
      </c>
      <c r="C490" s="9" t="s">
        <v>837</v>
      </c>
      <c r="D490" s="9" t="s">
        <v>878</v>
      </c>
      <c r="E490" s="9"/>
      <c r="F490" s="9"/>
      <c r="G490" s="10">
        <f t="shared" si="15"/>
        <v>0</v>
      </c>
      <c r="H490" s="9">
        <v>1</v>
      </c>
      <c r="I490" s="10">
        <f t="shared" si="16"/>
        <v>0.15384615384615385</v>
      </c>
    </row>
    <row r="491" spans="1:9" x14ac:dyDescent="0.25">
      <c r="A491">
        <v>505</v>
      </c>
      <c r="B491" t="s">
        <v>879</v>
      </c>
      <c r="C491" t="s">
        <v>837</v>
      </c>
      <c r="D491" t="s">
        <v>880</v>
      </c>
      <c r="G491" s="5">
        <f t="shared" si="15"/>
        <v>0</v>
      </c>
      <c r="I491" s="5">
        <f t="shared" si="16"/>
        <v>0</v>
      </c>
    </row>
    <row r="492" spans="1:9" x14ac:dyDescent="0.25">
      <c r="A492">
        <v>505</v>
      </c>
      <c r="B492" t="s">
        <v>881</v>
      </c>
      <c r="C492" t="s">
        <v>837</v>
      </c>
      <c r="D492" t="s">
        <v>882</v>
      </c>
      <c r="G492" s="5">
        <f t="shared" si="15"/>
        <v>0</v>
      </c>
      <c r="I492" s="5">
        <f t="shared" si="16"/>
        <v>0</v>
      </c>
    </row>
    <row r="493" spans="1:9" x14ac:dyDescent="0.25">
      <c r="A493">
        <v>500</v>
      </c>
      <c r="B493" t="s">
        <v>889</v>
      </c>
      <c r="C493" t="s">
        <v>837</v>
      </c>
      <c r="D493" t="s">
        <v>890</v>
      </c>
      <c r="G493" s="5">
        <f t="shared" si="15"/>
        <v>0</v>
      </c>
      <c r="I493" s="5">
        <f t="shared" si="16"/>
        <v>0</v>
      </c>
    </row>
    <row r="494" spans="1:9" x14ac:dyDescent="0.25">
      <c r="A494">
        <v>500</v>
      </c>
      <c r="B494" t="s">
        <v>891</v>
      </c>
      <c r="C494" t="s">
        <v>837</v>
      </c>
      <c r="D494" t="s">
        <v>892</v>
      </c>
      <c r="G494" s="5">
        <f t="shared" si="15"/>
        <v>0</v>
      </c>
      <c r="I494" s="5">
        <f t="shared" si="16"/>
        <v>0</v>
      </c>
    </row>
    <row r="495" spans="1:9" x14ac:dyDescent="0.25">
      <c r="A495">
        <v>500</v>
      </c>
      <c r="B495" t="s">
        <v>895</v>
      </c>
      <c r="C495" t="s">
        <v>837</v>
      </c>
      <c r="D495" t="s">
        <v>896</v>
      </c>
      <c r="G495" s="5">
        <f t="shared" si="15"/>
        <v>0</v>
      </c>
      <c r="I495" s="5">
        <f t="shared" si="16"/>
        <v>0</v>
      </c>
    </row>
    <row r="496" spans="1:9" x14ac:dyDescent="0.25">
      <c r="A496">
        <v>500</v>
      </c>
      <c r="B496" t="s">
        <v>899</v>
      </c>
      <c r="C496" t="s">
        <v>837</v>
      </c>
      <c r="D496" t="s">
        <v>900</v>
      </c>
      <c r="G496" s="5">
        <f t="shared" si="15"/>
        <v>0</v>
      </c>
      <c r="I496" s="5">
        <f t="shared" si="16"/>
        <v>0</v>
      </c>
    </row>
    <row r="497" spans="1:9" x14ac:dyDescent="0.25">
      <c r="A497">
        <v>500</v>
      </c>
      <c r="B497" t="s">
        <v>905</v>
      </c>
      <c r="C497" t="s">
        <v>837</v>
      </c>
      <c r="D497" t="s">
        <v>906</v>
      </c>
      <c r="G497" s="5">
        <f t="shared" si="15"/>
        <v>0</v>
      </c>
      <c r="I497" s="5">
        <f t="shared" si="16"/>
        <v>0</v>
      </c>
    </row>
    <row r="498" spans="1:9" x14ac:dyDescent="0.25">
      <c r="A498">
        <v>500</v>
      </c>
      <c r="B498" t="s">
        <v>907</v>
      </c>
      <c r="C498" t="s">
        <v>837</v>
      </c>
      <c r="D498" t="s">
        <v>908</v>
      </c>
      <c r="G498" s="5">
        <f t="shared" si="15"/>
        <v>0</v>
      </c>
      <c r="I498" s="5">
        <f t="shared" si="16"/>
        <v>0</v>
      </c>
    </row>
    <row r="499" spans="1:9" x14ac:dyDescent="0.25">
      <c r="A499">
        <v>500</v>
      </c>
      <c r="B499" t="s">
        <v>911</v>
      </c>
      <c r="C499" t="s">
        <v>837</v>
      </c>
      <c r="D499" t="s">
        <v>912</v>
      </c>
      <c r="G499" s="5">
        <f t="shared" si="15"/>
        <v>0</v>
      </c>
      <c r="I499" s="5">
        <f t="shared" si="16"/>
        <v>0</v>
      </c>
    </row>
    <row r="500" spans="1:9" x14ac:dyDescent="0.25">
      <c r="A500">
        <v>500</v>
      </c>
      <c r="B500" t="s">
        <v>913</v>
      </c>
      <c r="C500" t="s">
        <v>837</v>
      </c>
      <c r="D500" t="s">
        <v>914</v>
      </c>
      <c r="G500" s="5">
        <f t="shared" si="15"/>
        <v>0</v>
      </c>
      <c r="I500" s="5">
        <f t="shared" si="16"/>
        <v>0</v>
      </c>
    </row>
    <row r="501" spans="1:9" x14ac:dyDescent="0.25">
      <c r="A501">
        <v>500</v>
      </c>
      <c r="B501" t="s">
        <v>915</v>
      </c>
      <c r="C501" t="s">
        <v>837</v>
      </c>
      <c r="D501" t="s">
        <v>916</v>
      </c>
      <c r="G501" s="5">
        <f t="shared" si="15"/>
        <v>0</v>
      </c>
      <c r="I501" s="5">
        <f t="shared" si="16"/>
        <v>0</v>
      </c>
    </row>
    <row r="502" spans="1:9" x14ac:dyDescent="0.25">
      <c r="A502">
        <v>500</v>
      </c>
      <c r="B502" t="s">
        <v>917</v>
      </c>
      <c r="C502" t="s">
        <v>837</v>
      </c>
      <c r="D502" t="s">
        <v>918</v>
      </c>
      <c r="G502" s="5">
        <f t="shared" si="15"/>
        <v>0</v>
      </c>
      <c r="I502" s="5">
        <f t="shared" si="16"/>
        <v>0</v>
      </c>
    </row>
    <row r="503" spans="1:9" x14ac:dyDescent="0.25">
      <c r="A503">
        <v>500</v>
      </c>
      <c r="B503" t="s">
        <v>919</v>
      </c>
      <c r="C503" t="s">
        <v>837</v>
      </c>
      <c r="D503" t="s">
        <v>920</v>
      </c>
      <c r="G503" s="5">
        <f t="shared" si="15"/>
        <v>0</v>
      </c>
      <c r="I503" s="5">
        <f t="shared" si="16"/>
        <v>0</v>
      </c>
    </row>
    <row r="504" spans="1:9" x14ac:dyDescent="0.25">
      <c r="A504">
        <v>500</v>
      </c>
      <c r="B504" t="s">
        <v>921</v>
      </c>
      <c r="C504" t="s">
        <v>837</v>
      </c>
      <c r="D504" t="s">
        <v>922</v>
      </c>
      <c r="G504" s="5">
        <f t="shared" si="15"/>
        <v>0</v>
      </c>
      <c r="I504" s="5">
        <f t="shared" si="16"/>
        <v>0</v>
      </c>
    </row>
    <row r="505" spans="1:9" x14ac:dyDescent="0.25">
      <c r="A505">
        <v>500</v>
      </c>
      <c r="B505" t="s">
        <v>933</v>
      </c>
      <c r="C505" t="s">
        <v>837</v>
      </c>
      <c r="D505" t="s">
        <v>934</v>
      </c>
      <c r="G505" s="5">
        <f t="shared" si="15"/>
        <v>0</v>
      </c>
      <c r="I505" s="5">
        <f t="shared" si="16"/>
        <v>0</v>
      </c>
    </row>
    <row r="506" spans="1:9" x14ac:dyDescent="0.25">
      <c r="A506">
        <v>500</v>
      </c>
      <c r="B506" t="s">
        <v>935</v>
      </c>
      <c r="C506" t="s">
        <v>837</v>
      </c>
      <c r="D506" t="s">
        <v>936</v>
      </c>
      <c r="G506" s="5">
        <f t="shared" si="15"/>
        <v>0</v>
      </c>
      <c r="I506" s="5">
        <f t="shared" si="16"/>
        <v>0</v>
      </c>
    </row>
    <row r="507" spans="1:9" x14ac:dyDescent="0.25">
      <c r="A507">
        <v>500</v>
      </c>
      <c r="B507" t="s">
        <v>937</v>
      </c>
      <c r="C507" t="s">
        <v>837</v>
      </c>
      <c r="D507" t="s">
        <v>938</v>
      </c>
      <c r="G507" s="5">
        <f t="shared" si="15"/>
        <v>0</v>
      </c>
      <c r="I507" s="5">
        <f t="shared" si="16"/>
        <v>0</v>
      </c>
    </row>
    <row r="508" spans="1:9" x14ac:dyDescent="0.25">
      <c r="A508">
        <v>501</v>
      </c>
      <c r="B508" t="s">
        <v>967</v>
      </c>
      <c r="C508" t="s">
        <v>837</v>
      </c>
      <c r="D508" t="s">
        <v>968</v>
      </c>
      <c r="G508" s="5">
        <f t="shared" si="15"/>
        <v>0</v>
      </c>
      <c r="I508" s="5">
        <f t="shared" si="16"/>
        <v>0</v>
      </c>
    </row>
    <row r="509" spans="1:9" x14ac:dyDescent="0.25">
      <c r="A509">
        <v>501</v>
      </c>
      <c r="B509" t="s">
        <v>977</v>
      </c>
      <c r="C509" t="s">
        <v>837</v>
      </c>
      <c r="D509" t="s">
        <v>978</v>
      </c>
      <c r="G509" s="5">
        <f t="shared" si="15"/>
        <v>0</v>
      </c>
      <c r="I509" s="5">
        <f t="shared" si="16"/>
        <v>0</v>
      </c>
    </row>
    <row r="510" spans="1:9" x14ac:dyDescent="0.25">
      <c r="A510">
        <v>501</v>
      </c>
      <c r="B510" t="s">
        <v>979</v>
      </c>
      <c r="C510" t="s">
        <v>837</v>
      </c>
      <c r="D510" t="s">
        <v>980</v>
      </c>
      <c r="G510" s="5">
        <f t="shared" si="15"/>
        <v>0</v>
      </c>
      <c r="I510" s="5">
        <f t="shared" si="16"/>
        <v>0</v>
      </c>
    </row>
    <row r="511" spans="1:9" x14ac:dyDescent="0.25">
      <c r="A511">
        <v>501</v>
      </c>
      <c r="B511" t="s">
        <v>981</v>
      </c>
      <c r="C511" t="s">
        <v>837</v>
      </c>
      <c r="D511" t="s">
        <v>982</v>
      </c>
      <c r="G511" s="5">
        <f t="shared" si="15"/>
        <v>0</v>
      </c>
      <c r="I511" s="5">
        <f t="shared" si="16"/>
        <v>0</v>
      </c>
    </row>
    <row r="512" spans="1:9" x14ac:dyDescent="0.25">
      <c r="A512">
        <v>502</v>
      </c>
      <c r="B512" t="s">
        <v>1046</v>
      </c>
      <c r="C512" t="s">
        <v>837</v>
      </c>
      <c r="D512" t="s">
        <v>1047</v>
      </c>
      <c r="G512" s="5">
        <f t="shared" si="15"/>
        <v>0</v>
      </c>
      <c r="I512" s="5">
        <f t="shared" si="16"/>
        <v>0</v>
      </c>
    </row>
    <row r="513" spans="1:9" x14ac:dyDescent="0.25">
      <c r="A513">
        <v>502</v>
      </c>
      <c r="B513" t="s">
        <v>1048</v>
      </c>
      <c r="C513" t="s">
        <v>837</v>
      </c>
      <c r="D513" t="s">
        <v>1049</v>
      </c>
      <c r="G513" s="5">
        <f t="shared" si="15"/>
        <v>0</v>
      </c>
      <c r="I513" s="5">
        <f t="shared" si="16"/>
        <v>0</v>
      </c>
    </row>
    <row r="514" spans="1:9" x14ac:dyDescent="0.25">
      <c r="A514">
        <v>503</v>
      </c>
      <c r="B514" t="s">
        <v>1053</v>
      </c>
      <c r="C514" t="s">
        <v>837</v>
      </c>
      <c r="D514" t="s">
        <v>1054</v>
      </c>
      <c r="G514" s="5">
        <f t="shared" ref="G514:G577" si="17">F514/6.5</f>
        <v>0</v>
      </c>
      <c r="I514" s="5">
        <f t="shared" ref="I514:I577" si="18">H514/6.5</f>
        <v>0</v>
      </c>
    </row>
    <row r="515" spans="1:9" x14ac:dyDescent="0.25">
      <c r="A515">
        <v>503</v>
      </c>
      <c r="B515" t="s">
        <v>1055</v>
      </c>
      <c r="C515" t="s">
        <v>837</v>
      </c>
      <c r="D515" t="s">
        <v>1056</v>
      </c>
      <c r="G515" s="5">
        <f t="shared" si="17"/>
        <v>0</v>
      </c>
      <c r="I515" s="5">
        <f t="shared" si="18"/>
        <v>0</v>
      </c>
    </row>
    <row r="516" spans="1:9" x14ac:dyDescent="0.25">
      <c r="A516">
        <v>503</v>
      </c>
      <c r="B516" t="s">
        <v>1057</v>
      </c>
      <c r="C516" t="s">
        <v>837</v>
      </c>
      <c r="D516" t="s">
        <v>1058</v>
      </c>
      <c r="G516" s="5">
        <f t="shared" si="17"/>
        <v>0</v>
      </c>
      <c r="I516" s="5">
        <f t="shared" si="18"/>
        <v>0</v>
      </c>
    </row>
    <row r="517" spans="1:9" x14ac:dyDescent="0.25">
      <c r="A517">
        <v>503</v>
      </c>
      <c r="B517" t="s">
        <v>1059</v>
      </c>
      <c r="C517" t="s">
        <v>837</v>
      </c>
      <c r="D517" t="s">
        <v>1060</v>
      </c>
      <c r="G517" s="5">
        <f t="shared" si="17"/>
        <v>0</v>
      </c>
      <c r="I517" s="5">
        <f t="shared" si="18"/>
        <v>0</v>
      </c>
    </row>
    <row r="518" spans="1:9" x14ac:dyDescent="0.25">
      <c r="A518">
        <v>503</v>
      </c>
      <c r="B518" t="s">
        <v>1069</v>
      </c>
      <c r="C518" t="s">
        <v>837</v>
      </c>
      <c r="D518" t="s">
        <v>1070</v>
      </c>
      <c r="G518" s="5">
        <f t="shared" si="17"/>
        <v>0</v>
      </c>
      <c r="I518" s="5">
        <f t="shared" si="18"/>
        <v>0</v>
      </c>
    </row>
    <row r="519" spans="1:9" x14ac:dyDescent="0.25">
      <c r="A519">
        <v>503</v>
      </c>
      <c r="B519" t="s">
        <v>1071</v>
      </c>
      <c r="C519" t="s">
        <v>837</v>
      </c>
      <c r="D519" t="s">
        <v>1072</v>
      </c>
      <c r="G519" s="5">
        <f t="shared" si="17"/>
        <v>0</v>
      </c>
      <c r="I519" s="5">
        <f t="shared" si="18"/>
        <v>0</v>
      </c>
    </row>
    <row r="520" spans="1:9" x14ac:dyDescent="0.25">
      <c r="A520">
        <v>503</v>
      </c>
      <c r="B520" t="s">
        <v>1073</v>
      </c>
      <c r="C520" t="s">
        <v>837</v>
      </c>
      <c r="D520" t="s">
        <v>1074</v>
      </c>
      <c r="G520" s="5">
        <f t="shared" si="17"/>
        <v>0</v>
      </c>
      <c r="I520" s="5">
        <f t="shared" si="18"/>
        <v>0</v>
      </c>
    </row>
    <row r="521" spans="1:9" x14ac:dyDescent="0.25">
      <c r="A521">
        <v>503</v>
      </c>
      <c r="B521" t="s">
        <v>1075</v>
      </c>
      <c r="C521" t="s">
        <v>837</v>
      </c>
      <c r="D521" t="s">
        <v>1076</v>
      </c>
      <c r="G521" s="5">
        <f t="shared" si="17"/>
        <v>0</v>
      </c>
      <c r="I521" s="5">
        <f t="shared" si="18"/>
        <v>0</v>
      </c>
    </row>
    <row r="522" spans="1:9" x14ac:dyDescent="0.25">
      <c r="A522">
        <v>503</v>
      </c>
      <c r="B522" t="s">
        <v>1077</v>
      </c>
      <c r="C522" t="s">
        <v>837</v>
      </c>
      <c r="D522" t="s">
        <v>1078</v>
      </c>
      <c r="G522" s="5">
        <f t="shared" si="17"/>
        <v>0</v>
      </c>
      <c r="I522" s="5">
        <f t="shared" si="18"/>
        <v>0</v>
      </c>
    </row>
    <row r="523" spans="1:9" x14ac:dyDescent="0.25">
      <c r="A523">
        <v>503</v>
      </c>
      <c r="B523" t="s">
        <v>1079</v>
      </c>
      <c r="C523" t="s">
        <v>837</v>
      </c>
      <c r="D523" t="s">
        <v>1080</v>
      </c>
      <c r="G523" s="5">
        <f t="shared" si="17"/>
        <v>0</v>
      </c>
      <c r="I523" s="5">
        <f t="shared" si="18"/>
        <v>0</v>
      </c>
    </row>
    <row r="524" spans="1:9" x14ac:dyDescent="0.25">
      <c r="A524">
        <v>503</v>
      </c>
      <c r="B524" t="s">
        <v>1081</v>
      </c>
      <c r="C524" t="s">
        <v>837</v>
      </c>
      <c r="D524" t="s">
        <v>1082</v>
      </c>
      <c r="G524" s="5">
        <f t="shared" si="17"/>
        <v>0</v>
      </c>
      <c r="I524" s="5">
        <f t="shared" si="18"/>
        <v>0</v>
      </c>
    </row>
    <row r="525" spans="1:9" x14ac:dyDescent="0.25">
      <c r="A525">
        <v>503</v>
      </c>
      <c r="B525" t="s">
        <v>1083</v>
      </c>
      <c r="C525" t="s">
        <v>837</v>
      </c>
      <c r="D525" t="s">
        <v>1084</v>
      </c>
      <c r="G525" s="5">
        <f t="shared" si="17"/>
        <v>0</v>
      </c>
      <c r="I525" s="5">
        <f t="shared" si="18"/>
        <v>0</v>
      </c>
    </row>
    <row r="526" spans="1:9" x14ac:dyDescent="0.25">
      <c r="A526">
        <v>503</v>
      </c>
      <c r="B526" t="s">
        <v>1085</v>
      </c>
      <c r="C526" t="s">
        <v>837</v>
      </c>
      <c r="D526" t="s">
        <v>1086</v>
      </c>
      <c r="G526" s="5">
        <f t="shared" si="17"/>
        <v>0</v>
      </c>
      <c r="I526" s="5">
        <f t="shared" si="18"/>
        <v>0</v>
      </c>
    </row>
    <row r="527" spans="1:9" x14ac:dyDescent="0.25">
      <c r="A527">
        <v>503</v>
      </c>
      <c r="B527" t="s">
        <v>1087</v>
      </c>
      <c r="C527" t="s">
        <v>837</v>
      </c>
      <c r="D527" t="s">
        <v>1088</v>
      </c>
      <c r="G527" s="5">
        <f t="shared" si="17"/>
        <v>0</v>
      </c>
      <c r="I527" s="5">
        <f t="shared" si="18"/>
        <v>0</v>
      </c>
    </row>
    <row r="528" spans="1:9" x14ac:dyDescent="0.25">
      <c r="A528">
        <v>504</v>
      </c>
      <c r="B528" t="s">
        <v>1130</v>
      </c>
      <c r="C528" t="s">
        <v>837</v>
      </c>
      <c r="D528" t="s">
        <v>1131</v>
      </c>
      <c r="G528" s="5">
        <f t="shared" si="17"/>
        <v>0</v>
      </c>
      <c r="I528" s="5">
        <f t="shared" si="18"/>
        <v>0</v>
      </c>
    </row>
    <row r="529" spans="1:9" x14ac:dyDescent="0.25">
      <c r="A529">
        <v>504</v>
      </c>
      <c r="B529" t="s">
        <v>1360</v>
      </c>
      <c r="C529" t="s">
        <v>837</v>
      </c>
      <c r="D529" t="s">
        <v>1361</v>
      </c>
      <c r="G529" s="5">
        <f t="shared" si="17"/>
        <v>0</v>
      </c>
      <c r="I529" s="5">
        <f t="shared" si="18"/>
        <v>0</v>
      </c>
    </row>
    <row r="530" spans="1:9" x14ac:dyDescent="0.25">
      <c r="A530">
        <v>504</v>
      </c>
      <c r="B530" t="s">
        <v>1362</v>
      </c>
      <c r="C530" t="s">
        <v>837</v>
      </c>
      <c r="D530" t="s">
        <v>1363</v>
      </c>
      <c r="G530" s="5">
        <f t="shared" si="17"/>
        <v>0</v>
      </c>
      <c r="I530" s="5">
        <f t="shared" si="18"/>
        <v>0</v>
      </c>
    </row>
  </sheetData>
  <sortState ref="A2:I530">
    <sortCondition ref="E2:E530"/>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175BE-F4C5-4622-AC6E-E248C8B13952}">
  <sheetPr codeName="Sheet4"/>
  <dimension ref="A1:A2"/>
  <sheetViews>
    <sheetView workbookViewId="0"/>
  </sheetViews>
  <sheetFormatPr defaultRowHeight="15" x14ac:dyDescent="0.25"/>
  <sheetData>
    <row r="1" spans="1:1" x14ac:dyDescent="0.25">
      <c r="A1" t="str">
        <f ca="1">SUBSTITUTE( LEFT(CELL("filename",A1),FIND("]",CELL("filename",A1))-1),"[","")</f>
        <v>C:\git\zuca_planning\src\others\combined trace lengths.xlsx</v>
      </c>
    </row>
    <row r="2" spans="1:1" x14ac:dyDescent="0.25">
      <c r="A2" t="str">
        <f ca="1">LEFT(CELL("filename",A2),FIND("[",CELL("filename",A2))-1)</f>
        <v>C:\git\zuca_planning\src\others\</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Z532"/>
  <sheetViews>
    <sheetView topLeftCell="G283" zoomScaleNormal="100" workbookViewId="0">
      <pane xSplit="13680" topLeftCell="S1"/>
      <selection activeCell="M94" sqref="M94"/>
      <selection pane="topRight" activeCell="V2" sqref="V2:V532"/>
    </sheetView>
  </sheetViews>
  <sheetFormatPr defaultRowHeight="15" x14ac:dyDescent="0.25"/>
  <cols>
    <col min="1" max="1" width="13.85546875" hidden="1" customWidth="1"/>
    <col min="2" max="2" width="17.85546875" hidden="1" customWidth="1"/>
    <col min="3" max="3" width="19.5703125" hidden="1" customWidth="1"/>
    <col min="4" max="4" width="47.140625" hidden="1" customWidth="1"/>
    <col min="5" max="5" width="28.28515625" hidden="1" customWidth="1"/>
    <col min="6" max="6" width="28.85546875" hidden="1" customWidth="1"/>
    <col min="7" max="7" width="28.85546875" bestFit="1" customWidth="1"/>
    <col min="8" max="8" width="32.85546875" bestFit="1" customWidth="1"/>
    <col min="9" max="9" width="35.7109375" hidden="1" customWidth="1"/>
    <col min="10" max="10" width="39.140625" style="5" bestFit="1" customWidth="1"/>
    <col min="11" max="11" width="54.5703125" hidden="1" customWidth="1"/>
    <col min="12" max="12" width="55.42578125" hidden="1" customWidth="1"/>
    <col min="13" max="13" width="25.7109375" bestFit="1" customWidth="1"/>
    <col min="14" max="14" width="35" bestFit="1" customWidth="1"/>
    <col min="15" max="15" width="18.5703125" bestFit="1" customWidth="1"/>
    <col min="16" max="16" width="18.28515625" bestFit="1" customWidth="1"/>
    <col min="17" max="17" width="10.5703125" bestFit="1" customWidth="1"/>
    <col min="18" max="18" width="15.7109375" style="2" bestFit="1" customWidth="1"/>
    <col min="19" max="19" width="18.42578125" style="2" bestFit="1" customWidth="1"/>
    <col min="20" max="20" width="17.5703125" style="2" bestFit="1" customWidth="1"/>
    <col min="21" max="21" width="18.5703125" style="4" bestFit="1" customWidth="1"/>
    <col min="22" max="22" width="21.85546875" style="4" customWidth="1"/>
    <col min="23" max="23" width="20.140625" bestFit="1" customWidth="1"/>
    <col min="24" max="24" width="22.85546875" bestFit="1" customWidth="1"/>
    <col min="25" max="25" width="19.85546875" customWidth="1"/>
    <col min="26" max="26" width="22.7109375" bestFit="1" customWidth="1"/>
  </cols>
  <sheetData>
    <row r="1" spans="1:26" x14ac:dyDescent="0.25">
      <c r="A1" t="s">
        <v>7</v>
      </c>
      <c r="B1" t="s">
        <v>8</v>
      </c>
      <c r="C1" t="s">
        <v>9</v>
      </c>
      <c r="D1" t="s">
        <v>10</v>
      </c>
      <c r="E1" t="s">
        <v>11</v>
      </c>
      <c r="F1" t="s">
        <v>12</v>
      </c>
      <c r="G1" t="s">
        <v>1940</v>
      </c>
      <c r="H1" t="s">
        <v>1941</v>
      </c>
      <c r="I1" t="s">
        <v>1942</v>
      </c>
      <c r="J1" s="5" t="s">
        <v>1943</v>
      </c>
      <c r="K1" t="s">
        <v>1944</v>
      </c>
      <c r="L1" t="s">
        <v>1945</v>
      </c>
      <c r="M1" t="s">
        <v>1969</v>
      </c>
      <c r="N1" t="s">
        <v>2000</v>
      </c>
      <c r="O1" t="s">
        <v>1946</v>
      </c>
      <c r="P1" t="s">
        <v>1947</v>
      </c>
      <c r="Q1" t="s">
        <v>2005</v>
      </c>
      <c r="R1" s="2" t="s">
        <v>2002</v>
      </c>
      <c r="S1" s="2" t="s">
        <v>2006</v>
      </c>
      <c r="T1" t="s">
        <v>2001</v>
      </c>
      <c r="U1" s="3" t="s">
        <v>2010</v>
      </c>
      <c r="V1" s="3" t="s">
        <v>2011</v>
      </c>
      <c r="W1" s="2" t="s">
        <v>2003</v>
      </c>
      <c r="X1" s="2" t="s">
        <v>2007</v>
      </c>
      <c r="Y1" t="s">
        <v>2004</v>
      </c>
      <c r="Z1" t="s">
        <v>2008</v>
      </c>
    </row>
    <row r="2" spans="1:26" x14ac:dyDescent="0.25">
      <c r="A2">
        <v>504</v>
      </c>
      <c r="B2" s="1" t="s">
        <v>1092</v>
      </c>
      <c r="C2" s="1" t="s">
        <v>837</v>
      </c>
      <c r="D2" s="1" t="s">
        <v>1093</v>
      </c>
      <c r="E2">
        <v>72.763999999999996</v>
      </c>
      <c r="F2">
        <v>73.495000000000005</v>
      </c>
      <c r="G2">
        <v>504</v>
      </c>
      <c r="H2" s="1" t="s">
        <v>1092</v>
      </c>
      <c r="I2" s="1" t="s">
        <v>837</v>
      </c>
      <c r="J2" s="5" t="s">
        <v>1093</v>
      </c>
      <c r="K2">
        <v>64.83</v>
      </c>
      <c r="L2">
        <v>65.480999999999995</v>
      </c>
      <c r="M2" t="s">
        <v>1957</v>
      </c>
      <c r="N2">
        <v>6</v>
      </c>
      <c r="O2" s="1">
        <f>AVERAGE(CombinedDelayMatch[[#This Row],[Min Trace Delay (ps)]],CombinedDelayMatch[[#This Row],[Max Trace Delay (ps)]])</f>
        <v>73.129500000000007</v>
      </c>
      <c r="P2" s="1">
        <f>AVERAGE(CombinedDelayMatch[[#This Row],[xczu5ev-sfvc784-1-e.Min Trace Delay (ps)]],CombinedDelayMatch[[#This Row],[xczu5ev-sfvc784-1-e.Max Trace Delay (ps)]])</f>
        <v>65.155499999999989</v>
      </c>
      <c r="Q2" s="1">
        <f>_xlfn.AGGREGATE(1,6,CombinedDelayMatch[[#This Row],[Average 2CG (ps)]],CombinedDelayMatch[[#This Row],[Average 5EV (ps)]])</f>
        <v>69.142499999999998</v>
      </c>
      <c r="R2" s="2">
        <f>-(IFERROR(CombinedDelayMatch[[#This Row],[Average]], 0)-IFERROR(CombinedDelayMatch[[#This Row],[Average 5EV (ps)]],0))</f>
        <v>-3.987000000000009</v>
      </c>
      <c r="S2"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-3.2387500000000102</v>
      </c>
      <c r="T2"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 s="4">
        <f>CombinedDelayMatch[[#This Row],[Average]]+CombinedDelayMatch[[#This Row],[5EV Adjustment]]</f>
        <v>69.142499999999998</v>
      </c>
      <c r="V2" s="4">
        <f>CombinedDelayMatch[[#This Row],[Adj. Average (ps)]]/6.5</f>
        <v>10.637307692307692</v>
      </c>
      <c r="W2" s="2">
        <f>-(CombinedDelayMatch[[#This Row],[Adj. Average (ps)]]-CombinedDelayMatch[[#This Row],[Average 2CG (ps)]])</f>
        <v>3.987000000000009</v>
      </c>
      <c r="X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3.2387500000000102</v>
      </c>
      <c r="Y2" s="2">
        <f>-(IFERROR(CombinedDelayMatch[[#This Row],[Adj. Average (ps)]], 0)-IFERROR(CombinedDelayMatch[[#This Row],[Average 5EV (ps)]],0))</f>
        <v>-3.987000000000009</v>
      </c>
      <c r="Z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-3.2387500000000102</v>
      </c>
    </row>
    <row r="3" spans="1:26" x14ac:dyDescent="0.25">
      <c r="A3">
        <v>504</v>
      </c>
      <c r="B3" s="1" t="s">
        <v>1094</v>
      </c>
      <c r="C3" s="1" t="s">
        <v>837</v>
      </c>
      <c r="D3" s="1" t="s">
        <v>1095</v>
      </c>
      <c r="E3">
        <v>63.747</v>
      </c>
      <c r="F3">
        <v>64.388000000000005</v>
      </c>
      <c r="G3">
        <v>504</v>
      </c>
      <c r="H3" s="1" t="s">
        <v>1094</v>
      </c>
      <c r="I3" s="1" t="s">
        <v>837</v>
      </c>
      <c r="J3" s="5" t="s">
        <v>1095</v>
      </c>
      <c r="K3">
        <v>73.444999999999993</v>
      </c>
      <c r="L3">
        <v>74.183000000000007</v>
      </c>
      <c r="M3" t="s">
        <v>1957</v>
      </c>
      <c r="N3">
        <v>6</v>
      </c>
      <c r="O3" s="1">
        <f>AVERAGE(CombinedDelayMatch[[#This Row],[Min Trace Delay (ps)]],CombinedDelayMatch[[#This Row],[Max Trace Delay (ps)]])</f>
        <v>64.067499999999995</v>
      </c>
      <c r="P3" s="1">
        <f>AVERAGE(CombinedDelayMatch[[#This Row],[xczu5ev-sfvc784-1-e.Min Trace Delay (ps)]],CombinedDelayMatch[[#This Row],[xczu5ev-sfvc784-1-e.Max Trace Delay (ps)]])</f>
        <v>73.813999999999993</v>
      </c>
      <c r="Q3" s="1">
        <f>_xlfn.AGGREGATE(1,6,CombinedDelayMatch[[#This Row],[Average 2CG (ps)]],CombinedDelayMatch[[#This Row],[Average 5EV (ps)]])</f>
        <v>68.940749999999994</v>
      </c>
      <c r="R3" s="2">
        <f>-(IFERROR(CombinedDelayMatch[[#This Row],[Average]], 0)-IFERROR(CombinedDelayMatch[[#This Row],[Average 5EV (ps)]],0))</f>
        <v>4.8732499999999987</v>
      </c>
      <c r="S3"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5.6214999999999975</v>
      </c>
      <c r="T3"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 s="4">
        <f>CombinedDelayMatch[[#This Row],[Average]]+CombinedDelayMatch[[#This Row],[5EV Adjustment]]</f>
        <v>68.940749999999994</v>
      </c>
      <c r="V3" s="4">
        <f>CombinedDelayMatch[[#This Row],[Adj. Average (ps)]]/6.5</f>
        <v>10.606269230769231</v>
      </c>
      <c r="W3" s="2">
        <f>-(CombinedDelayMatch[[#This Row],[Adj. Average (ps)]]-CombinedDelayMatch[[#This Row],[Average 2CG (ps)]])</f>
        <v>-4.8732499999999987</v>
      </c>
      <c r="X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-5.6214999999999975</v>
      </c>
      <c r="Y3" s="2">
        <f>-(IFERROR(CombinedDelayMatch[[#This Row],[Adj. Average (ps)]], 0)-IFERROR(CombinedDelayMatch[[#This Row],[Average 5EV (ps)]],0))</f>
        <v>4.8732499999999987</v>
      </c>
      <c r="Z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5.6214999999999975</v>
      </c>
    </row>
    <row r="4" spans="1:26" x14ac:dyDescent="0.25">
      <c r="A4">
        <v>504</v>
      </c>
      <c r="B4" s="1" t="s">
        <v>1096</v>
      </c>
      <c r="C4" s="1" t="s">
        <v>837</v>
      </c>
      <c r="D4" s="1" t="s">
        <v>1097</v>
      </c>
      <c r="E4">
        <v>79.709000000000003</v>
      </c>
      <c r="F4">
        <v>80.510000000000005</v>
      </c>
      <c r="G4">
        <v>504</v>
      </c>
      <c r="H4" s="1" t="s">
        <v>1096</v>
      </c>
      <c r="I4" s="1" t="s">
        <v>837</v>
      </c>
      <c r="J4" s="5" t="s">
        <v>1097</v>
      </c>
      <c r="K4">
        <v>66.236000000000004</v>
      </c>
      <c r="L4">
        <v>66.902000000000001</v>
      </c>
      <c r="M4" t="s">
        <v>1957</v>
      </c>
      <c r="N4">
        <v>6</v>
      </c>
      <c r="O4" s="1">
        <f>AVERAGE(CombinedDelayMatch[[#This Row],[Min Trace Delay (ps)]],CombinedDelayMatch[[#This Row],[Max Trace Delay (ps)]])</f>
        <v>80.109499999999997</v>
      </c>
      <c r="P4" s="1">
        <f>AVERAGE(CombinedDelayMatch[[#This Row],[xczu5ev-sfvc784-1-e.Min Trace Delay (ps)]],CombinedDelayMatch[[#This Row],[xczu5ev-sfvc784-1-e.Max Trace Delay (ps)]])</f>
        <v>66.569000000000003</v>
      </c>
      <c r="Q4" s="1">
        <f>_xlfn.AGGREGATE(1,6,CombinedDelayMatch[[#This Row],[Average 2CG (ps)]],CombinedDelayMatch[[#This Row],[Average 5EV (ps)]])</f>
        <v>73.339249999999993</v>
      </c>
      <c r="R4" s="2">
        <f>-(IFERROR(CombinedDelayMatch[[#This Row],[Average]], 0)-IFERROR(CombinedDelayMatch[[#This Row],[Average 5EV (ps)]],0))</f>
        <v>-6.7702499999999901</v>
      </c>
      <c r="S4"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-6.0219999999999914</v>
      </c>
      <c r="T4"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-2.199999999999136E-2</v>
      </c>
      <c r="U4" s="4">
        <f>CombinedDelayMatch[[#This Row],[Average]]+CombinedDelayMatch[[#This Row],[5EV Adjustment]]</f>
        <v>73.317250000000001</v>
      </c>
      <c r="V4" s="4">
        <f>CombinedDelayMatch[[#This Row],[Adj. Average (ps)]]/6.5</f>
        <v>11.279576923076924</v>
      </c>
      <c r="W4" s="2">
        <f>-(CombinedDelayMatch[[#This Row],[Adj. Average (ps)]]-CombinedDelayMatch[[#This Row],[Average 2CG (ps)]])</f>
        <v>6.7922499999999957</v>
      </c>
      <c r="X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6.0439999999999969</v>
      </c>
      <c r="Y4" s="2">
        <f>-(IFERROR(CombinedDelayMatch[[#This Row],[Adj. Average (ps)]], 0)-IFERROR(CombinedDelayMatch[[#This Row],[Average 5EV (ps)]],0))</f>
        <v>-6.7482499999999987</v>
      </c>
      <c r="Z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-6</v>
      </c>
    </row>
    <row r="5" spans="1:26" x14ac:dyDescent="0.25">
      <c r="A5">
        <v>504</v>
      </c>
      <c r="B5" s="1" t="s">
        <v>1098</v>
      </c>
      <c r="C5" s="1" t="s">
        <v>837</v>
      </c>
      <c r="D5" s="1" t="s">
        <v>1099</v>
      </c>
      <c r="E5">
        <v>88.92</v>
      </c>
      <c r="F5">
        <v>89.813000000000002</v>
      </c>
      <c r="G5">
        <v>504</v>
      </c>
      <c r="H5" s="1" t="s">
        <v>1098</v>
      </c>
      <c r="I5" s="1" t="s">
        <v>837</v>
      </c>
      <c r="J5" s="5" t="s">
        <v>1099</v>
      </c>
      <c r="K5">
        <v>78.900000000000006</v>
      </c>
      <c r="L5">
        <v>79.692999999999998</v>
      </c>
      <c r="M5" t="s">
        <v>1957</v>
      </c>
      <c r="N5">
        <v>6</v>
      </c>
      <c r="O5" s="1">
        <f>AVERAGE(CombinedDelayMatch[[#This Row],[Min Trace Delay (ps)]],CombinedDelayMatch[[#This Row],[Max Trace Delay (ps)]])</f>
        <v>89.366500000000002</v>
      </c>
      <c r="P5" s="1">
        <f>AVERAGE(CombinedDelayMatch[[#This Row],[xczu5ev-sfvc784-1-e.Min Trace Delay (ps)]],CombinedDelayMatch[[#This Row],[xczu5ev-sfvc784-1-e.Max Trace Delay (ps)]])</f>
        <v>79.296500000000009</v>
      </c>
      <c r="Q5" s="1">
        <f>_xlfn.AGGREGATE(1,6,CombinedDelayMatch[[#This Row],[Average 2CG (ps)]],CombinedDelayMatch[[#This Row],[Average 5EV (ps)]])</f>
        <v>84.331500000000005</v>
      </c>
      <c r="R5" s="2">
        <f>-(IFERROR(CombinedDelayMatch[[#This Row],[Average]], 0)-IFERROR(CombinedDelayMatch[[#This Row],[Average 5EV (ps)]],0))</f>
        <v>-5.0349999999999966</v>
      </c>
      <c r="S5"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-4.2867499999999978</v>
      </c>
      <c r="T5"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5" s="4">
        <f>CombinedDelayMatch[[#This Row],[Average]]+CombinedDelayMatch[[#This Row],[5EV Adjustment]]</f>
        <v>84.331500000000005</v>
      </c>
      <c r="V5" s="4">
        <f>CombinedDelayMatch[[#This Row],[Adj. Average (ps)]]/6.5</f>
        <v>12.974076923076924</v>
      </c>
      <c r="W5" s="2">
        <f>-(CombinedDelayMatch[[#This Row],[Adj. Average (ps)]]-CombinedDelayMatch[[#This Row],[Average 2CG (ps)]])</f>
        <v>5.0349999999999966</v>
      </c>
      <c r="X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4.2867499999999978</v>
      </c>
      <c r="Y5" s="2">
        <f>-(IFERROR(CombinedDelayMatch[[#This Row],[Adj. Average (ps)]], 0)-IFERROR(CombinedDelayMatch[[#This Row],[Average 5EV (ps)]],0))</f>
        <v>-5.0349999999999966</v>
      </c>
      <c r="Z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-4.2867499999999978</v>
      </c>
    </row>
    <row r="6" spans="1:26" x14ac:dyDescent="0.25">
      <c r="A6">
        <v>504</v>
      </c>
      <c r="B6" s="1" t="s">
        <v>1100</v>
      </c>
      <c r="C6" s="1" t="s">
        <v>837</v>
      </c>
      <c r="D6" s="1" t="s">
        <v>1101</v>
      </c>
      <c r="E6">
        <v>81.887</v>
      </c>
      <c r="F6">
        <v>82.71</v>
      </c>
      <c r="G6">
        <v>504</v>
      </c>
      <c r="H6" s="1" t="s">
        <v>1100</v>
      </c>
      <c r="I6" s="1" t="s">
        <v>837</v>
      </c>
      <c r="J6" s="5" t="s">
        <v>1101</v>
      </c>
      <c r="K6">
        <v>67.86</v>
      </c>
      <c r="L6">
        <v>68.542000000000002</v>
      </c>
      <c r="M6" t="s">
        <v>1957</v>
      </c>
      <c r="N6">
        <v>6</v>
      </c>
      <c r="O6" s="1">
        <f>AVERAGE(CombinedDelayMatch[[#This Row],[Min Trace Delay (ps)]],CombinedDelayMatch[[#This Row],[Max Trace Delay (ps)]])</f>
        <v>82.29849999999999</v>
      </c>
      <c r="P6" s="1">
        <f>AVERAGE(CombinedDelayMatch[[#This Row],[xczu5ev-sfvc784-1-e.Min Trace Delay (ps)]],CombinedDelayMatch[[#This Row],[xczu5ev-sfvc784-1-e.Max Trace Delay (ps)]])</f>
        <v>68.200999999999993</v>
      </c>
      <c r="Q6" s="1">
        <f>_xlfn.AGGREGATE(1,6,CombinedDelayMatch[[#This Row],[Average 2CG (ps)]],CombinedDelayMatch[[#This Row],[Average 5EV (ps)]])</f>
        <v>75.249749999999992</v>
      </c>
      <c r="R6" s="2">
        <f>-(IFERROR(CombinedDelayMatch[[#This Row],[Average]], 0)-IFERROR(CombinedDelayMatch[[#This Row],[Average 5EV (ps)]],0))</f>
        <v>-7.0487499999999983</v>
      </c>
      <c r="S6"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-6.3004999999999995</v>
      </c>
      <c r="T6"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-0.30049999999999955</v>
      </c>
      <c r="U6" s="4">
        <f>CombinedDelayMatch[[#This Row],[Average]]+CombinedDelayMatch[[#This Row],[5EV Adjustment]]</f>
        <v>74.949249999999992</v>
      </c>
      <c r="V6" s="4">
        <f>CombinedDelayMatch[[#This Row],[Adj. Average (ps)]]/6.5</f>
        <v>11.530653846153845</v>
      </c>
      <c r="W6" s="2">
        <f>-(CombinedDelayMatch[[#This Row],[Adj. Average (ps)]]-CombinedDelayMatch[[#This Row],[Average 2CG (ps)]])</f>
        <v>7.3492499999999978</v>
      </c>
      <c r="X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6.6009999999999991</v>
      </c>
      <c r="Y6" s="2">
        <f>-(IFERROR(CombinedDelayMatch[[#This Row],[Adj. Average (ps)]], 0)-IFERROR(CombinedDelayMatch[[#This Row],[Average 5EV (ps)]],0))</f>
        <v>-6.7482499999999987</v>
      </c>
      <c r="Z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-6</v>
      </c>
    </row>
    <row r="7" spans="1:26" x14ac:dyDescent="0.25">
      <c r="A7">
        <v>504</v>
      </c>
      <c r="B7" s="1" t="s">
        <v>1102</v>
      </c>
      <c r="C7" s="1" t="s">
        <v>837</v>
      </c>
      <c r="D7" s="1" t="s">
        <v>1103</v>
      </c>
      <c r="E7">
        <v>83.231999999999999</v>
      </c>
      <c r="F7">
        <v>84.067999999999998</v>
      </c>
      <c r="G7">
        <v>504</v>
      </c>
      <c r="H7" s="1" t="s">
        <v>1102</v>
      </c>
      <c r="I7" s="1" t="s">
        <v>837</v>
      </c>
      <c r="J7" s="5" t="s">
        <v>1103</v>
      </c>
      <c r="K7">
        <v>77.018000000000001</v>
      </c>
      <c r="L7">
        <v>77.792000000000002</v>
      </c>
      <c r="M7" t="s">
        <v>1957</v>
      </c>
      <c r="N7">
        <v>6</v>
      </c>
      <c r="O7" s="1">
        <f>AVERAGE(CombinedDelayMatch[[#This Row],[Min Trace Delay (ps)]],CombinedDelayMatch[[#This Row],[Max Trace Delay (ps)]])</f>
        <v>83.65</v>
      </c>
      <c r="P7" s="1">
        <f>AVERAGE(CombinedDelayMatch[[#This Row],[xczu5ev-sfvc784-1-e.Min Trace Delay (ps)]],CombinedDelayMatch[[#This Row],[xczu5ev-sfvc784-1-e.Max Trace Delay (ps)]])</f>
        <v>77.405000000000001</v>
      </c>
      <c r="Q7" s="1">
        <f>_xlfn.AGGREGATE(1,6,CombinedDelayMatch[[#This Row],[Average 2CG (ps)]],CombinedDelayMatch[[#This Row],[Average 5EV (ps)]])</f>
        <v>80.527500000000003</v>
      </c>
      <c r="R7" s="2">
        <f>-(IFERROR(CombinedDelayMatch[[#This Row],[Average]], 0)-IFERROR(CombinedDelayMatch[[#This Row],[Average 5EV (ps)]],0))</f>
        <v>-3.1225000000000023</v>
      </c>
      <c r="S7"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-2.3742500000000035</v>
      </c>
      <c r="T7"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7" s="4">
        <f>CombinedDelayMatch[[#This Row],[Average]]+CombinedDelayMatch[[#This Row],[5EV Adjustment]]</f>
        <v>80.527500000000003</v>
      </c>
      <c r="V7" s="4">
        <f>CombinedDelayMatch[[#This Row],[Adj. Average (ps)]]/6.5</f>
        <v>12.388846153846155</v>
      </c>
      <c r="W7" s="2">
        <f>-(CombinedDelayMatch[[#This Row],[Adj. Average (ps)]]-CombinedDelayMatch[[#This Row],[Average 2CG (ps)]])</f>
        <v>3.1225000000000023</v>
      </c>
      <c r="X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2.3742500000000035</v>
      </c>
      <c r="Y7" s="2">
        <f>-(IFERROR(CombinedDelayMatch[[#This Row],[Adj. Average (ps)]], 0)-IFERROR(CombinedDelayMatch[[#This Row],[Average 5EV (ps)]],0))</f>
        <v>-3.1225000000000023</v>
      </c>
      <c r="Z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-2.3742500000000035</v>
      </c>
    </row>
    <row r="8" spans="1:26" x14ac:dyDescent="0.25">
      <c r="A8">
        <v>504</v>
      </c>
      <c r="B8" s="1" t="s">
        <v>1104</v>
      </c>
      <c r="C8" s="1" t="s">
        <v>837</v>
      </c>
      <c r="D8" s="1" t="s">
        <v>1105</v>
      </c>
      <c r="E8">
        <v>87.159000000000006</v>
      </c>
      <c r="F8">
        <v>88.034999999999997</v>
      </c>
      <c r="G8">
        <v>504</v>
      </c>
      <c r="H8" s="1" t="s">
        <v>1104</v>
      </c>
      <c r="I8" s="1" t="s">
        <v>837</v>
      </c>
      <c r="J8" s="5" t="s">
        <v>1105</v>
      </c>
      <c r="K8">
        <v>73.53</v>
      </c>
      <c r="L8">
        <v>74.269000000000005</v>
      </c>
      <c r="M8" t="s">
        <v>1957</v>
      </c>
      <c r="N8">
        <v>6</v>
      </c>
      <c r="O8" s="1">
        <f>AVERAGE(CombinedDelayMatch[[#This Row],[Min Trace Delay (ps)]],CombinedDelayMatch[[#This Row],[Max Trace Delay (ps)]])</f>
        <v>87.597000000000008</v>
      </c>
      <c r="P8" s="1">
        <f>AVERAGE(CombinedDelayMatch[[#This Row],[xczu5ev-sfvc784-1-e.Min Trace Delay (ps)]],CombinedDelayMatch[[#This Row],[xczu5ev-sfvc784-1-e.Max Trace Delay (ps)]])</f>
        <v>73.899500000000003</v>
      </c>
      <c r="Q8" s="1">
        <f>_xlfn.AGGREGATE(1,6,CombinedDelayMatch[[#This Row],[Average 2CG (ps)]],CombinedDelayMatch[[#This Row],[Average 5EV (ps)]])</f>
        <v>80.748250000000013</v>
      </c>
      <c r="R8" s="2">
        <f>-(IFERROR(CombinedDelayMatch[[#This Row],[Average]], 0)-IFERROR(CombinedDelayMatch[[#This Row],[Average 5EV (ps)]],0))</f>
        <v>-6.8487500000000097</v>
      </c>
      <c r="S8"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-6.1005000000000109</v>
      </c>
      <c r="T8"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-0.10050000000001091</v>
      </c>
      <c r="U8" s="4">
        <f>CombinedDelayMatch[[#This Row],[Average]]+CombinedDelayMatch[[#This Row],[5EV Adjustment]]</f>
        <v>80.647750000000002</v>
      </c>
      <c r="V8" s="4">
        <f>CombinedDelayMatch[[#This Row],[Adj. Average (ps)]]/6.5</f>
        <v>12.407346153846154</v>
      </c>
      <c r="W8" s="2">
        <f>-(CombinedDelayMatch[[#This Row],[Adj. Average (ps)]]-CombinedDelayMatch[[#This Row],[Average 2CG (ps)]])</f>
        <v>6.9492500000000064</v>
      </c>
      <c r="X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6.2010000000000076</v>
      </c>
      <c r="Y8" s="2">
        <f>-(IFERROR(CombinedDelayMatch[[#This Row],[Adj. Average (ps)]], 0)-IFERROR(CombinedDelayMatch[[#This Row],[Average 5EV (ps)]],0))</f>
        <v>-6.7482499999999987</v>
      </c>
      <c r="Z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-6</v>
      </c>
    </row>
    <row r="9" spans="1:26" x14ac:dyDescent="0.25">
      <c r="A9">
        <v>504</v>
      </c>
      <c r="B9" s="1" t="s">
        <v>1106</v>
      </c>
      <c r="C9" s="1" t="s">
        <v>837</v>
      </c>
      <c r="D9" s="1" t="s">
        <v>1107</v>
      </c>
      <c r="E9">
        <v>82.436999999999998</v>
      </c>
      <c r="F9">
        <v>83.266000000000005</v>
      </c>
      <c r="G9">
        <v>504</v>
      </c>
      <c r="H9" s="1" t="s">
        <v>1106</v>
      </c>
      <c r="I9" s="1" t="s">
        <v>837</v>
      </c>
      <c r="J9" s="5" t="s">
        <v>1107</v>
      </c>
      <c r="K9">
        <v>71.646000000000001</v>
      </c>
      <c r="L9">
        <v>72.366</v>
      </c>
      <c r="M9" t="s">
        <v>1957</v>
      </c>
      <c r="N9">
        <v>6</v>
      </c>
      <c r="O9" s="1">
        <f>AVERAGE(CombinedDelayMatch[[#This Row],[Min Trace Delay (ps)]],CombinedDelayMatch[[#This Row],[Max Trace Delay (ps)]])</f>
        <v>82.851500000000001</v>
      </c>
      <c r="P9" s="1">
        <f>AVERAGE(CombinedDelayMatch[[#This Row],[xczu5ev-sfvc784-1-e.Min Trace Delay (ps)]],CombinedDelayMatch[[#This Row],[xczu5ev-sfvc784-1-e.Max Trace Delay (ps)]])</f>
        <v>72.006</v>
      </c>
      <c r="Q9" s="1">
        <f>_xlfn.AGGREGATE(1,6,CombinedDelayMatch[[#This Row],[Average 2CG (ps)]],CombinedDelayMatch[[#This Row],[Average 5EV (ps)]])</f>
        <v>77.428750000000008</v>
      </c>
      <c r="R9" s="2">
        <f>-(IFERROR(CombinedDelayMatch[[#This Row],[Average]], 0)-IFERROR(CombinedDelayMatch[[#This Row],[Average 5EV (ps)]],0))</f>
        <v>-5.4227500000000077</v>
      </c>
      <c r="S9"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-4.674500000000009</v>
      </c>
      <c r="T9"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9" s="4">
        <f>CombinedDelayMatch[[#This Row],[Average]]+CombinedDelayMatch[[#This Row],[5EV Adjustment]]</f>
        <v>77.428750000000008</v>
      </c>
      <c r="V9" s="4">
        <f>CombinedDelayMatch[[#This Row],[Adj. Average (ps)]]/6.5</f>
        <v>11.912115384615387</v>
      </c>
      <c r="W9" s="2">
        <f>-(CombinedDelayMatch[[#This Row],[Adj. Average (ps)]]-CombinedDelayMatch[[#This Row],[Average 2CG (ps)]])</f>
        <v>5.4227499999999935</v>
      </c>
      <c r="X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4.6744999999999948</v>
      </c>
      <c r="Y9" s="2">
        <f>-(IFERROR(CombinedDelayMatch[[#This Row],[Adj. Average (ps)]], 0)-IFERROR(CombinedDelayMatch[[#This Row],[Average 5EV (ps)]],0))</f>
        <v>-5.4227500000000077</v>
      </c>
      <c r="Z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-4.674500000000009</v>
      </c>
    </row>
    <row r="10" spans="1:26" x14ac:dyDescent="0.25">
      <c r="A10">
        <v>504</v>
      </c>
      <c r="B10" s="1" t="s">
        <v>1108</v>
      </c>
      <c r="C10" s="1" t="s">
        <v>837</v>
      </c>
      <c r="D10" s="1" t="s">
        <v>1109</v>
      </c>
      <c r="E10">
        <v>76.569999999999993</v>
      </c>
      <c r="F10">
        <v>77.34</v>
      </c>
      <c r="G10">
        <v>504</v>
      </c>
      <c r="H10" s="1" t="s">
        <v>1108</v>
      </c>
      <c r="I10" s="1" t="s">
        <v>837</v>
      </c>
      <c r="J10" s="5" t="s">
        <v>1109</v>
      </c>
      <c r="K10">
        <v>84.936000000000007</v>
      </c>
      <c r="L10">
        <v>85.79</v>
      </c>
      <c r="M10" t="s">
        <v>1957</v>
      </c>
      <c r="N10">
        <v>6</v>
      </c>
      <c r="O10" s="1">
        <f>AVERAGE(CombinedDelayMatch[[#This Row],[Min Trace Delay (ps)]],CombinedDelayMatch[[#This Row],[Max Trace Delay (ps)]])</f>
        <v>76.954999999999998</v>
      </c>
      <c r="P10" s="1">
        <f>AVERAGE(CombinedDelayMatch[[#This Row],[xczu5ev-sfvc784-1-e.Min Trace Delay (ps)]],CombinedDelayMatch[[#This Row],[xczu5ev-sfvc784-1-e.Max Trace Delay (ps)]])</f>
        <v>85.363</v>
      </c>
      <c r="Q10" s="1">
        <f>_xlfn.AGGREGATE(1,6,CombinedDelayMatch[[#This Row],[Average 2CG (ps)]],CombinedDelayMatch[[#This Row],[Average 5EV (ps)]])</f>
        <v>81.158999999999992</v>
      </c>
      <c r="R10" s="2">
        <f>-(IFERROR(CombinedDelayMatch[[#This Row],[Average]], 0)-IFERROR(CombinedDelayMatch[[#This Row],[Average 5EV (ps)]],0))</f>
        <v>4.2040000000000077</v>
      </c>
      <c r="S10"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4.9522500000000065</v>
      </c>
      <c r="T10"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0" s="4">
        <f>CombinedDelayMatch[[#This Row],[Average]]+CombinedDelayMatch[[#This Row],[5EV Adjustment]]</f>
        <v>81.158999999999992</v>
      </c>
      <c r="V10" s="4">
        <f>CombinedDelayMatch[[#This Row],[Adj. Average (ps)]]/6.5</f>
        <v>12.485999999999999</v>
      </c>
      <c r="W10" s="2">
        <f>-(CombinedDelayMatch[[#This Row],[Adj. Average (ps)]]-CombinedDelayMatch[[#This Row],[Average 2CG (ps)]])</f>
        <v>-4.2039999999999935</v>
      </c>
      <c r="X1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-4.9522499999999923</v>
      </c>
      <c r="Y10" s="2">
        <f>-(IFERROR(CombinedDelayMatch[[#This Row],[Adj. Average (ps)]], 0)-IFERROR(CombinedDelayMatch[[#This Row],[Average 5EV (ps)]],0))</f>
        <v>4.2040000000000077</v>
      </c>
      <c r="Z1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4.9522500000000065</v>
      </c>
    </row>
    <row r="11" spans="1:26" x14ac:dyDescent="0.25">
      <c r="A11">
        <v>504</v>
      </c>
      <c r="B11" s="1" t="s">
        <v>1110</v>
      </c>
      <c r="C11" s="1" t="s">
        <v>837</v>
      </c>
      <c r="D11" s="1" t="s">
        <v>1111</v>
      </c>
      <c r="E11">
        <v>70.688000000000002</v>
      </c>
      <c r="F11">
        <v>71.399000000000001</v>
      </c>
      <c r="G11">
        <v>504</v>
      </c>
      <c r="H11" s="1" t="s">
        <v>1110</v>
      </c>
      <c r="I11" s="1" t="s">
        <v>837</v>
      </c>
      <c r="J11" s="5" t="s">
        <v>1111</v>
      </c>
      <c r="K11">
        <v>70.391999999999996</v>
      </c>
      <c r="L11">
        <v>71.099999999999994</v>
      </c>
      <c r="M11" t="s">
        <v>1957</v>
      </c>
      <c r="N11">
        <v>6</v>
      </c>
      <c r="O11" s="1">
        <f>AVERAGE(CombinedDelayMatch[[#This Row],[Min Trace Delay (ps)]],CombinedDelayMatch[[#This Row],[Max Trace Delay (ps)]])</f>
        <v>71.043499999999995</v>
      </c>
      <c r="P11" s="1">
        <f>AVERAGE(CombinedDelayMatch[[#This Row],[xczu5ev-sfvc784-1-e.Min Trace Delay (ps)]],CombinedDelayMatch[[#This Row],[xczu5ev-sfvc784-1-e.Max Trace Delay (ps)]])</f>
        <v>70.745999999999995</v>
      </c>
      <c r="Q11" s="1">
        <f>_xlfn.AGGREGATE(1,6,CombinedDelayMatch[[#This Row],[Average 2CG (ps)]],CombinedDelayMatch[[#This Row],[Average 5EV (ps)]])</f>
        <v>70.894749999999988</v>
      </c>
      <c r="R11" s="2">
        <f>-(IFERROR(CombinedDelayMatch[[#This Row],[Average]], 0)-IFERROR(CombinedDelayMatch[[#This Row],[Average 5EV (ps)]],0))</f>
        <v>-0.14874999999999261</v>
      </c>
      <c r="S11"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0.59950000000000614</v>
      </c>
      <c r="T11"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1" s="4">
        <f>CombinedDelayMatch[[#This Row],[Average]]+CombinedDelayMatch[[#This Row],[5EV Adjustment]]</f>
        <v>70.894749999999988</v>
      </c>
      <c r="V11" s="4">
        <f>CombinedDelayMatch[[#This Row],[Adj. Average (ps)]]/6.5</f>
        <v>10.906884615384614</v>
      </c>
      <c r="W11" s="2">
        <f>-(CombinedDelayMatch[[#This Row],[Adj. Average (ps)]]-CombinedDelayMatch[[#This Row],[Average 2CG (ps)]])</f>
        <v>0.14875000000000682</v>
      </c>
      <c r="X1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-0.59949999999999193</v>
      </c>
      <c r="Y11" s="2">
        <f>-(IFERROR(CombinedDelayMatch[[#This Row],[Adj. Average (ps)]], 0)-IFERROR(CombinedDelayMatch[[#This Row],[Average 5EV (ps)]],0))</f>
        <v>-0.14874999999999261</v>
      </c>
      <c r="Z1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0.59950000000000614</v>
      </c>
    </row>
    <row r="12" spans="1:26" x14ac:dyDescent="0.25">
      <c r="A12">
        <v>504</v>
      </c>
      <c r="B12" s="1" t="s">
        <v>1112</v>
      </c>
      <c r="C12" s="1" t="s">
        <v>837</v>
      </c>
      <c r="D12" s="1" t="s">
        <v>1113</v>
      </c>
      <c r="E12">
        <v>76.093999999999994</v>
      </c>
      <c r="F12">
        <v>76.858999999999995</v>
      </c>
      <c r="G12">
        <v>504</v>
      </c>
      <c r="H12" s="1" t="s">
        <v>1112</v>
      </c>
      <c r="I12" s="1" t="s">
        <v>837</v>
      </c>
      <c r="J12" s="5" t="s">
        <v>1113</v>
      </c>
      <c r="K12">
        <v>76.697000000000003</v>
      </c>
      <c r="L12">
        <v>77.468000000000004</v>
      </c>
      <c r="M12" t="s">
        <v>1957</v>
      </c>
      <c r="N12">
        <v>6</v>
      </c>
      <c r="O12" s="1">
        <f>AVERAGE(CombinedDelayMatch[[#This Row],[Min Trace Delay (ps)]],CombinedDelayMatch[[#This Row],[Max Trace Delay (ps)]])</f>
        <v>76.476499999999987</v>
      </c>
      <c r="P12" s="1">
        <f>AVERAGE(CombinedDelayMatch[[#This Row],[xczu5ev-sfvc784-1-e.Min Trace Delay (ps)]],CombinedDelayMatch[[#This Row],[xczu5ev-sfvc784-1-e.Max Trace Delay (ps)]])</f>
        <v>77.08250000000001</v>
      </c>
      <c r="Q12" s="1">
        <f>_xlfn.AGGREGATE(1,6,CombinedDelayMatch[[#This Row],[Average 2CG (ps)]],CombinedDelayMatch[[#This Row],[Average 5EV (ps)]])</f>
        <v>76.779499999999999</v>
      </c>
      <c r="R12" s="2">
        <f>-(IFERROR(CombinedDelayMatch[[#This Row],[Average]], 0)-IFERROR(CombinedDelayMatch[[#This Row],[Average 5EV (ps)]],0))</f>
        <v>0.30300000000001148</v>
      </c>
      <c r="S12"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1.0512500000000102</v>
      </c>
      <c r="T12"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2" s="4">
        <f>CombinedDelayMatch[[#This Row],[Average]]+CombinedDelayMatch[[#This Row],[5EV Adjustment]]</f>
        <v>76.779499999999999</v>
      </c>
      <c r="V12" s="4">
        <f>CombinedDelayMatch[[#This Row],[Adj. Average (ps)]]/6.5</f>
        <v>11.812230769230769</v>
      </c>
      <c r="W12" s="2">
        <f>-(CombinedDelayMatch[[#This Row],[Adj. Average (ps)]]-CombinedDelayMatch[[#This Row],[Average 2CG (ps)]])</f>
        <v>-0.30300000000001148</v>
      </c>
      <c r="X1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-1.0512500000000102</v>
      </c>
      <c r="Y12" s="2">
        <f>-(IFERROR(CombinedDelayMatch[[#This Row],[Adj. Average (ps)]], 0)-IFERROR(CombinedDelayMatch[[#This Row],[Average 5EV (ps)]],0))</f>
        <v>0.30300000000001148</v>
      </c>
      <c r="Z1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1.0512500000000102</v>
      </c>
    </row>
    <row r="13" spans="1:26" x14ac:dyDescent="0.25">
      <c r="A13">
        <v>504</v>
      </c>
      <c r="B13" s="1" t="s">
        <v>1114</v>
      </c>
      <c r="C13" s="1" t="s">
        <v>837</v>
      </c>
      <c r="D13" s="1" t="s">
        <v>1115</v>
      </c>
      <c r="E13">
        <v>74.25</v>
      </c>
      <c r="F13">
        <v>74.995999999999995</v>
      </c>
      <c r="G13">
        <v>504</v>
      </c>
      <c r="H13" s="1" t="s">
        <v>1114</v>
      </c>
      <c r="I13" s="1" t="s">
        <v>837</v>
      </c>
      <c r="J13" s="5" t="s">
        <v>1115</v>
      </c>
      <c r="K13">
        <v>74.128</v>
      </c>
      <c r="L13">
        <v>74.873000000000005</v>
      </c>
      <c r="M13" t="s">
        <v>1957</v>
      </c>
      <c r="N13">
        <v>6</v>
      </c>
      <c r="O13" s="1">
        <f>AVERAGE(CombinedDelayMatch[[#This Row],[Min Trace Delay (ps)]],CombinedDelayMatch[[#This Row],[Max Trace Delay (ps)]])</f>
        <v>74.62299999999999</v>
      </c>
      <c r="P13" s="1">
        <f>AVERAGE(CombinedDelayMatch[[#This Row],[xczu5ev-sfvc784-1-e.Min Trace Delay (ps)]],CombinedDelayMatch[[#This Row],[xczu5ev-sfvc784-1-e.Max Trace Delay (ps)]])</f>
        <v>74.500500000000002</v>
      </c>
      <c r="Q13" s="1">
        <f>_xlfn.AGGREGATE(1,6,CombinedDelayMatch[[#This Row],[Average 2CG (ps)]],CombinedDelayMatch[[#This Row],[Average 5EV (ps)]])</f>
        <v>74.561749999999989</v>
      </c>
      <c r="R13" s="2">
        <f>-(IFERROR(CombinedDelayMatch[[#This Row],[Average]], 0)-IFERROR(CombinedDelayMatch[[#This Row],[Average 5EV (ps)]],0))</f>
        <v>-6.1249999999986926E-2</v>
      </c>
      <c r="S13"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0.68700000000001182</v>
      </c>
      <c r="T13"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3" s="4">
        <f>CombinedDelayMatch[[#This Row],[Average]]+CombinedDelayMatch[[#This Row],[5EV Adjustment]]</f>
        <v>74.561749999999989</v>
      </c>
      <c r="V13" s="4">
        <f>CombinedDelayMatch[[#This Row],[Adj. Average (ps)]]/6.5</f>
        <v>11.471038461538459</v>
      </c>
      <c r="W13" s="2">
        <f>-(CombinedDelayMatch[[#This Row],[Adj. Average (ps)]]-CombinedDelayMatch[[#This Row],[Average 2CG (ps)]])</f>
        <v>6.1250000000001137E-2</v>
      </c>
      <c r="X1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-0.68699999999999761</v>
      </c>
      <c r="Y13" s="2">
        <f>-(IFERROR(CombinedDelayMatch[[#This Row],[Adj. Average (ps)]], 0)-IFERROR(CombinedDelayMatch[[#This Row],[Average 5EV (ps)]],0))</f>
        <v>-6.1249999999986926E-2</v>
      </c>
      <c r="Z1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0.68700000000001182</v>
      </c>
    </row>
    <row r="14" spans="1:26" x14ac:dyDescent="0.25">
      <c r="A14">
        <v>504</v>
      </c>
      <c r="B14" s="1" t="s">
        <v>1116</v>
      </c>
      <c r="C14" s="1" t="s">
        <v>837</v>
      </c>
      <c r="D14" s="1" t="s">
        <v>1117</v>
      </c>
      <c r="E14">
        <v>67.929000000000002</v>
      </c>
      <c r="F14">
        <v>68.611000000000004</v>
      </c>
      <c r="G14">
        <v>504</v>
      </c>
      <c r="H14" s="1" t="s">
        <v>1116</v>
      </c>
      <c r="I14" s="1" t="s">
        <v>837</v>
      </c>
      <c r="J14" s="5" t="s">
        <v>1117</v>
      </c>
      <c r="K14">
        <v>63.395000000000003</v>
      </c>
      <c r="L14">
        <v>64.031999999999996</v>
      </c>
      <c r="M14" t="s">
        <v>1957</v>
      </c>
      <c r="N14">
        <v>6</v>
      </c>
      <c r="O14" s="1">
        <f>AVERAGE(CombinedDelayMatch[[#This Row],[Min Trace Delay (ps)]],CombinedDelayMatch[[#This Row],[Max Trace Delay (ps)]])</f>
        <v>68.27000000000001</v>
      </c>
      <c r="P14" s="1">
        <f>AVERAGE(CombinedDelayMatch[[#This Row],[xczu5ev-sfvc784-1-e.Min Trace Delay (ps)]],CombinedDelayMatch[[#This Row],[xczu5ev-sfvc784-1-e.Max Trace Delay (ps)]])</f>
        <v>63.713499999999996</v>
      </c>
      <c r="Q14" s="1">
        <f>_xlfn.AGGREGATE(1,6,CombinedDelayMatch[[#This Row],[Average 2CG (ps)]],CombinedDelayMatch[[#This Row],[Average 5EV (ps)]])</f>
        <v>65.991749999999996</v>
      </c>
      <c r="R14" s="2">
        <f>-(IFERROR(CombinedDelayMatch[[#This Row],[Average]], 0)-IFERROR(CombinedDelayMatch[[#This Row],[Average 5EV (ps)]],0))</f>
        <v>-2.2782499999999999</v>
      </c>
      <c r="S14"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-1.5300000000000011</v>
      </c>
      <c r="T14"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4" s="4">
        <f>CombinedDelayMatch[[#This Row],[Average]]+CombinedDelayMatch[[#This Row],[5EV Adjustment]]</f>
        <v>65.991749999999996</v>
      </c>
      <c r="V14" s="4">
        <f>CombinedDelayMatch[[#This Row],[Adj. Average (ps)]]/6.5</f>
        <v>10.152576923076923</v>
      </c>
      <c r="W14" s="2">
        <f>-(CombinedDelayMatch[[#This Row],[Adj. Average (ps)]]-CombinedDelayMatch[[#This Row],[Average 2CG (ps)]])</f>
        <v>2.2782500000000141</v>
      </c>
      <c r="X1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1.5300000000000153</v>
      </c>
      <c r="Y14" s="2">
        <f>-(IFERROR(CombinedDelayMatch[[#This Row],[Adj. Average (ps)]], 0)-IFERROR(CombinedDelayMatch[[#This Row],[Average 5EV (ps)]],0))</f>
        <v>-2.2782499999999999</v>
      </c>
      <c r="Z1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-1.5300000000000011</v>
      </c>
    </row>
    <row r="15" spans="1:26" x14ac:dyDescent="0.25">
      <c r="A15">
        <v>504</v>
      </c>
      <c r="B15" s="1" t="s">
        <v>1118</v>
      </c>
      <c r="C15" s="1" t="s">
        <v>837</v>
      </c>
      <c r="D15" s="1" t="s">
        <v>1119</v>
      </c>
      <c r="E15">
        <v>71.247</v>
      </c>
      <c r="F15">
        <v>71.962999999999994</v>
      </c>
      <c r="G15">
        <v>504</v>
      </c>
      <c r="H15" s="1" t="s">
        <v>1118</v>
      </c>
      <c r="I15" s="1" t="s">
        <v>837</v>
      </c>
      <c r="J15" s="5" t="s">
        <v>1119</v>
      </c>
      <c r="K15">
        <v>70.015000000000001</v>
      </c>
      <c r="L15">
        <v>70.718999999999994</v>
      </c>
      <c r="M15" t="s">
        <v>1957</v>
      </c>
      <c r="N15">
        <v>6</v>
      </c>
      <c r="O15" s="1">
        <f>AVERAGE(CombinedDelayMatch[[#This Row],[Min Trace Delay (ps)]],CombinedDelayMatch[[#This Row],[Max Trace Delay (ps)]])</f>
        <v>71.60499999999999</v>
      </c>
      <c r="P15" s="1">
        <f>AVERAGE(CombinedDelayMatch[[#This Row],[xczu5ev-sfvc784-1-e.Min Trace Delay (ps)]],CombinedDelayMatch[[#This Row],[xczu5ev-sfvc784-1-e.Max Trace Delay (ps)]])</f>
        <v>70.36699999999999</v>
      </c>
      <c r="Q15" s="1">
        <f>_xlfn.AGGREGATE(1,6,CombinedDelayMatch[[#This Row],[Average 2CG (ps)]],CombinedDelayMatch[[#This Row],[Average 5EV (ps)]])</f>
        <v>70.98599999999999</v>
      </c>
      <c r="R15" s="2">
        <f>-(IFERROR(CombinedDelayMatch[[#This Row],[Average]], 0)-IFERROR(CombinedDelayMatch[[#This Row],[Average 5EV (ps)]],0))</f>
        <v>-0.61899999999999977</v>
      </c>
      <c r="S15"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0.12924999999999898</v>
      </c>
      <c r="T15"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5" s="4">
        <f>CombinedDelayMatch[[#This Row],[Average]]+CombinedDelayMatch[[#This Row],[5EV Adjustment]]</f>
        <v>70.98599999999999</v>
      </c>
      <c r="V15" s="4">
        <f>CombinedDelayMatch[[#This Row],[Adj. Average (ps)]]/6.5</f>
        <v>10.920923076923076</v>
      </c>
      <c r="W15" s="2">
        <f>-(CombinedDelayMatch[[#This Row],[Adj. Average (ps)]]-CombinedDelayMatch[[#This Row],[Average 2CG (ps)]])</f>
        <v>0.61899999999999977</v>
      </c>
      <c r="X1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-0.12924999999999898</v>
      </c>
      <c r="Y15" s="2">
        <f>-(IFERROR(CombinedDelayMatch[[#This Row],[Adj. Average (ps)]], 0)-IFERROR(CombinedDelayMatch[[#This Row],[Average 5EV (ps)]],0))</f>
        <v>-0.61899999999999977</v>
      </c>
      <c r="Z1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0.12924999999999898</v>
      </c>
    </row>
    <row r="16" spans="1:26" x14ac:dyDescent="0.25">
      <c r="A16">
        <v>504</v>
      </c>
      <c r="B16" s="1" t="s">
        <v>1120</v>
      </c>
      <c r="C16" s="1" t="s">
        <v>837</v>
      </c>
      <c r="D16" s="1" t="s">
        <v>1121</v>
      </c>
      <c r="E16">
        <v>72.600999999999999</v>
      </c>
      <c r="F16">
        <v>73.331000000000003</v>
      </c>
      <c r="G16">
        <v>504</v>
      </c>
      <c r="H16" s="1" t="s">
        <v>1120</v>
      </c>
      <c r="I16" s="1" t="s">
        <v>837</v>
      </c>
      <c r="J16" s="5" t="s">
        <v>1121</v>
      </c>
      <c r="K16">
        <v>73.62</v>
      </c>
      <c r="L16">
        <v>74.36</v>
      </c>
      <c r="M16" t="s">
        <v>1957</v>
      </c>
      <c r="N16">
        <v>6</v>
      </c>
      <c r="O16" s="1">
        <f>AVERAGE(CombinedDelayMatch[[#This Row],[Min Trace Delay (ps)]],CombinedDelayMatch[[#This Row],[Max Trace Delay (ps)]])</f>
        <v>72.966000000000008</v>
      </c>
      <c r="P16" s="1">
        <f>AVERAGE(CombinedDelayMatch[[#This Row],[xczu5ev-sfvc784-1-e.Min Trace Delay (ps)]],CombinedDelayMatch[[#This Row],[xczu5ev-sfvc784-1-e.Max Trace Delay (ps)]])</f>
        <v>73.990000000000009</v>
      </c>
      <c r="Q16" s="1">
        <f>_xlfn.AGGREGATE(1,6,CombinedDelayMatch[[#This Row],[Average 2CG (ps)]],CombinedDelayMatch[[#This Row],[Average 5EV (ps)]])</f>
        <v>73.478000000000009</v>
      </c>
      <c r="R16" s="2">
        <f>-(IFERROR(CombinedDelayMatch[[#This Row],[Average]], 0)-IFERROR(CombinedDelayMatch[[#This Row],[Average 5EV (ps)]],0))</f>
        <v>0.51200000000000045</v>
      </c>
      <c r="S16"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1.2602499999999992</v>
      </c>
      <c r="T16"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6" s="4">
        <f>CombinedDelayMatch[[#This Row],[Average]]+CombinedDelayMatch[[#This Row],[5EV Adjustment]]</f>
        <v>73.478000000000009</v>
      </c>
      <c r="V16" s="4">
        <f>CombinedDelayMatch[[#This Row],[Adj. Average (ps)]]/6.5</f>
        <v>11.304307692307694</v>
      </c>
      <c r="W16" s="2">
        <f>-(CombinedDelayMatch[[#This Row],[Adj. Average (ps)]]-CombinedDelayMatch[[#This Row],[Average 2CG (ps)]])</f>
        <v>-0.51200000000000045</v>
      </c>
      <c r="X1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-1.2602499999999992</v>
      </c>
      <c r="Y16" s="2">
        <f>-(IFERROR(CombinedDelayMatch[[#This Row],[Adj. Average (ps)]], 0)-IFERROR(CombinedDelayMatch[[#This Row],[Average 5EV (ps)]],0))</f>
        <v>0.51200000000000045</v>
      </c>
      <c r="Z1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1.2602499999999992</v>
      </c>
    </row>
    <row r="17" spans="1:26" x14ac:dyDescent="0.25">
      <c r="A17">
        <v>504</v>
      </c>
      <c r="B17" s="1" t="s">
        <v>1122</v>
      </c>
      <c r="C17" s="1" t="s">
        <v>837</v>
      </c>
      <c r="D17" s="1" t="s">
        <v>1123</v>
      </c>
      <c r="E17">
        <v>70.700999999999993</v>
      </c>
      <c r="F17">
        <v>71.412000000000006</v>
      </c>
      <c r="G17">
        <v>504</v>
      </c>
      <c r="H17" s="1" t="s">
        <v>1122</v>
      </c>
      <c r="I17" s="1" t="s">
        <v>837</v>
      </c>
      <c r="J17" s="5" t="s">
        <v>1123</v>
      </c>
      <c r="K17">
        <v>71.953000000000003</v>
      </c>
      <c r="L17">
        <v>72.676000000000002</v>
      </c>
      <c r="M17" t="s">
        <v>1957</v>
      </c>
      <c r="N17">
        <v>6</v>
      </c>
      <c r="O17" s="1">
        <f>AVERAGE(CombinedDelayMatch[[#This Row],[Min Trace Delay (ps)]],CombinedDelayMatch[[#This Row],[Max Trace Delay (ps)]])</f>
        <v>71.0565</v>
      </c>
      <c r="P17" s="1">
        <f>AVERAGE(CombinedDelayMatch[[#This Row],[xczu5ev-sfvc784-1-e.Min Trace Delay (ps)]],CombinedDelayMatch[[#This Row],[xczu5ev-sfvc784-1-e.Max Trace Delay (ps)]])</f>
        <v>72.31450000000001</v>
      </c>
      <c r="Q17" s="1">
        <f>_xlfn.AGGREGATE(1,6,CombinedDelayMatch[[#This Row],[Average 2CG (ps)]],CombinedDelayMatch[[#This Row],[Average 5EV (ps)]])</f>
        <v>71.685500000000005</v>
      </c>
      <c r="R17" s="2">
        <f>-(IFERROR(CombinedDelayMatch[[#This Row],[Average]], 0)-IFERROR(CombinedDelayMatch[[#This Row],[Average 5EV (ps)]],0))</f>
        <v>0.62900000000000489</v>
      </c>
      <c r="S17"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1.3772500000000036</v>
      </c>
      <c r="T17"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7" s="4">
        <f>CombinedDelayMatch[[#This Row],[Average]]+CombinedDelayMatch[[#This Row],[5EV Adjustment]]</f>
        <v>71.685500000000005</v>
      </c>
      <c r="V17" s="4">
        <f>CombinedDelayMatch[[#This Row],[Adj. Average (ps)]]/6.5</f>
        <v>11.028538461538462</v>
      </c>
      <c r="W17" s="2">
        <f>-(CombinedDelayMatch[[#This Row],[Adj. Average (ps)]]-CombinedDelayMatch[[#This Row],[Average 2CG (ps)]])</f>
        <v>-0.62900000000000489</v>
      </c>
      <c r="X1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-1.3772500000000036</v>
      </c>
      <c r="Y17" s="2">
        <f>-(IFERROR(CombinedDelayMatch[[#This Row],[Adj. Average (ps)]], 0)-IFERROR(CombinedDelayMatch[[#This Row],[Average 5EV (ps)]],0))</f>
        <v>0.62900000000000489</v>
      </c>
      <c r="Z1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1.3772500000000036</v>
      </c>
    </row>
    <row r="18" spans="1:26" x14ac:dyDescent="0.25">
      <c r="A18">
        <v>504</v>
      </c>
      <c r="B18" s="1" t="s">
        <v>1124</v>
      </c>
      <c r="C18" s="1" t="s">
        <v>837</v>
      </c>
      <c r="D18" s="1" t="s">
        <v>1125</v>
      </c>
      <c r="E18">
        <v>81.064999999999998</v>
      </c>
      <c r="F18">
        <v>81.879000000000005</v>
      </c>
      <c r="G18">
        <v>504</v>
      </c>
      <c r="H18" s="1" t="s">
        <v>1124</v>
      </c>
      <c r="I18" s="1" t="s">
        <v>837</v>
      </c>
      <c r="J18" s="5" t="s">
        <v>1125</v>
      </c>
      <c r="K18">
        <v>72.644999999999996</v>
      </c>
      <c r="L18">
        <v>73.376000000000005</v>
      </c>
      <c r="M18" t="s">
        <v>1957</v>
      </c>
      <c r="N18">
        <v>6</v>
      </c>
      <c r="O18" s="1">
        <f>AVERAGE(CombinedDelayMatch[[#This Row],[Min Trace Delay (ps)]],CombinedDelayMatch[[#This Row],[Max Trace Delay (ps)]])</f>
        <v>81.472000000000008</v>
      </c>
      <c r="P18" s="1">
        <f>AVERAGE(CombinedDelayMatch[[#This Row],[xczu5ev-sfvc784-1-e.Min Trace Delay (ps)]],CombinedDelayMatch[[#This Row],[xczu5ev-sfvc784-1-e.Max Trace Delay (ps)]])</f>
        <v>73.010500000000008</v>
      </c>
      <c r="Q18" s="1">
        <f>_xlfn.AGGREGATE(1,6,CombinedDelayMatch[[#This Row],[Average 2CG (ps)]],CombinedDelayMatch[[#This Row],[Average 5EV (ps)]])</f>
        <v>77.241250000000008</v>
      </c>
      <c r="R18" s="2">
        <f>-(IFERROR(CombinedDelayMatch[[#This Row],[Average]], 0)-IFERROR(CombinedDelayMatch[[#This Row],[Average 5EV (ps)]],0))</f>
        <v>-4.2307500000000005</v>
      </c>
      <c r="S18"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-3.4825000000000017</v>
      </c>
      <c r="T18"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8" s="4">
        <f>CombinedDelayMatch[[#This Row],[Average]]+CombinedDelayMatch[[#This Row],[5EV Adjustment]]</f>
        <v>77.241250000000008</v>
      </c>
      <c r="V18" s="4">
        <f>CombinedDelayMatch[[#This Row],[Adj. Average (ps)]]/6.5</f>
        <v>11.883269230769232</v>
      </c>
      <c r="W18" s="2">
        <f>-(CombinedDelayMatch[[#This Row],[Adj. Average (ps)]]-CombinedDelayMatch[[#This Row],[Average 2CG (ps)]])</f>
        <v>4.2307500000000005</v>
      </c>
      <c r="X1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3.4825000000000017</v>
      </c>
      <c r="Y18" s="2">
        <f>-(IFERROR(CombinedDelayMatch[[#This Row],[Adj. Average (ps)]], 0)-IFERROR(CombinedDelayMatch[[#This Row],[Average 5EV (ps)]],0))</f>
        <v>-4.2307500000000005</v>
      </c>
      <c r="Z1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-3.4825000000000017</v>
      </c>
    </row>
    <row r="19" spans="1:26" x14ac:dyDescent="0.25">
      <c r="A19">
        <v>504</v>
      </c>
      <c r="B19" s="1" t="s">
        <v>1126</v>
      </c>
      <c r="C19" s="1" t="s">
        <v>837</v>
      </c>
      <c r="D19" s="1" t="s">
        <v>1127</v>
      </c>
      <c r="E19">
        <v>68.546000000000006</v>
      </c>
      <c r="F19">
        <v>69.234999999999999</v>
      </c>
      <c r="G19">
        <v>504</v>
      </c>
      <c r="H19" s="1" t="s">
        <v>1126</v>
      </c>
      <c r="I19" s="1" t="s">
        <v>837</v>
      </c>
      <c r="J19" s="5" t="s">
        <v>1127</v>
      </c>
      <c r="K19">
        <v>72.022999999999996</v>
      </c>
      <c r="L19">
        <v>72.747</v>
      </c>
      <c r="M19" t="s">
        <v>1957</v>
      </c>
      <c r="N19">
        <v>6</v>
      </c>
      <c r="O19" s="1">
        <f>AVERAGE(CombinedDelayMatch[[#This Row],[Min Trace Delay (ps)]],CombinedDelayMatch[[#This Row],[Max Trace Delay (ps)]])</f>
        <v>68.890500000000003</v>
      </c>
      <c r="P19" s="1">
        <f>AVERAGE(CombinedDelayMatch[[#This Row],[xczu5ev-sfvc784-1-e.Min Trace Delay (ps)]],CombinedDelayMatch[[#This Row],[xczu5ev-sfvc784-1-e.Max Trace Delay (ps)]])</f>
        <v>72.384999999999991</v>
      </c>
      <c r="Q19" s="1">
        <f>_xlfn.AGGREGATE(1,6,CombinedDelayMatch[[#This Row],[Average 2CG (ps)]],CombinedDelayMatch[[#This Row],[Average 5EV (ps)]])</f>
        <v>70.637749999999997</v>
      </c>
      <c r="R19" s="2">
        <f>-(IFERROR(CombinedDelayMatch[[#This Row],[Average]], 0)-IFERROR(CombinedDelayMatch[[#This Row],[Average 5EV (ps)]],0))</f>
        <v>1.747249999999994</v>
      </c>
      <c r="S19"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2.4954999999999927</v>
      </c>
      <c r="T19"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9" s="4">
        <f>CombinedDelayMatch[[#This Row],[Average]]+CombinedDelayMatch[[#This Row],[5EV Adjustment]]</f>
        <v>70.637749999999997</v>
      </c>
      <c r="V19" s="4">
        <f>CombinedDelayMatch[[#This Row],[Adj. Average (ps)]]/6.5</f>
        <v>10.867346153846153</v>
      </c>
      <c r="W19" s="2">
        <f>-(CombinedDelayMatch[[#This Row],[Adj. Average (ps)]]-CombinedDelayMatch[[#This Row],[Average 2CG (ps)]])</f>
        <v>-1.747249999999994</v>
      </c>
      <c r="X1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-2.4954999999999927</v>
      </c>
      <c r="Y19" s="2">
        <f>-(IFERROR(CombinedDelayMatch[[#This Row],[Adj. Average (ps)]], 0)-IFERROR(CombinedDelayMatch[[#This Row],[Average 5EV (ps)]],0))</f>
        <v>1.747249999999994</v>
      </c>
      <c r="Z1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2.4954999999999927</v>
      </c>
    </row>
    <row r="20" spans="1:26" x14ac:dyDescent="0.25">
      <c r="A20">
        <v>504</v>
      </c>
      <c r="B20" s="1" t="s">
        <v>1128</v>
      </c>
      <c r="C20" s="1" t="s">
        <v>837</v>
      </c>
      <c r="D20" s="1" t="s">
        <v>1129</v>
      </c>
      <c r="E20">
        <v>76.176000000000002</v>
      </c>
      <c r="F20">
        <v>76.941000000000003</v>
      </c>
      <c r="G20">
        <v>504</v>
      </c>
      <c r="H20" s="1" t="s">
        <v>1128</v>
      </c>
      <c r="I20" s="1" t="s">
        <v>837</v>
      </c>
      <c r="J20" s="5" t="s">
        <v>1129</v>
      </c>
      <c r="K20">
        <v>70.760999999999996</v>
      </c>
      <c r="L20">
        <v>71.471999999999994</v>
      </c>
      <c r="M20" t="s">
        <v>1957</v>
      </c>
      <c r="N20">
        <v>6</v>
      </c>
      <c r="O20" s="1">
        <f>AVERAGE(CombinedDelayMatch[[#This Row],[Min Trace Delay (ps)]],CombinedDelayMatch[[#This Row],[Max Trace Delay (ps)]])</f>
        <v>76.558500000000009</v>
      </c>
      <c r="P20" s="1">
        <f>AVERAGE(CombinedDelayMatch[[#This Row],[xczu5ev-sfvc784-1-e.Min Trace Delay (ps)]],CombinedDelayMatch[[#This Row],[xczu5ev-sfvc784-1-e.Max Trace Delay (ps)]])</f>
        <v>71.116500000000002</v>
      </c>
      <c r="Q20" s="1">
        <f>_xlfn.AGGREGATE(1,6,CombinedDelayMatch[[#This Row],[Average 2CG (ps)]],CombinedDelayMatch[[#This Row],[Average 5EV (ps)]])</f>
        <v>73.837500000000006</v>
      </c>
      <c r="R20" s="2">
        <f>-(IFERROR(CombinedDelayMatch[[#This Row],[Average]], 0)-IFERROR(CombinedDelayMatch[[#This Row],[Average 5EV (ps)]],0))</f>
        <v>-2.7210000000000036</v>
      </c>
      <c r="S20"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-1.9727500000000049</v>
      </c>
      <c r="T20"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0" s="4">
        <f>CombinedDelayMatch[[#This Row],[Average]]+CombinedDelayMatch[[#This Row],[5EV Adjustment]]</f>
        <v>73.837500000000006</v>
      </c>
      <c r="V20" s="4">
        <f>CombinedDelayMatch[[#This Row],[Adj. Average (ps)]]/6.5</f>
        <v>11.359615384615385</v>
      </c>
      <c r="W20" s="2">
        <f>-(CombinedDelayMatch[[#This Row],[Adj. Average (ps)]]-CombinedDelayMatch[[#This Row],[Average 2CG (ps)]])</f>
        <v>2.7210000000000036</v>
      </c>
      <c r="X2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1.9727500000000049</v>
      </c>
      <c r="Y20" s="2">
        <f>-(IFERROR(CombinedDelayMatch[[#This Row],[Adj. Average (ps)]], 0)-IFERROR(CombinedDelayMatch[[#This Row],[Average 5EV (ps)]],0))</f>
        <v>-2.7210000000000036</v>
      </c>
      <c r="Z2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-1.9727500000000049</v>
      </c>
    </row>
    <row r="21" spans="1:26" x14ac:dyDescent="0.25">
      <c r="A21">
        <v>504</v>
      </c>
      <c r="B21" s="1" t="s">
        <v>1132</v>
      </c>
      <c r="C21" s="1" t="s">
        <v>837</v>
      </c>
      <c r="D21" s="1" t="s">
        <v>1133</v>
      </c>
      <c r="E21">
        <v>63.506</v>
      </c>
      <c r="F21">
        <v>64.144000000000005</v>
      </c>
      <c r="G21">
        <v>504</v>
      </c>
      <c r="H21" s="1" t="s">
        <v>1132</v>
      </c>
      <c r="I21" s="1" t="s">
        <v>837</v>
      </c>
      <c r="J21" s="5" t="s">
        <v>1133</v>
      </c>
      <c r="K21">
        <v>71.834000000000003</v>
      </c>
      <c r="L21">
        <v>72.555999999999997</v>
      </c>
      <c r="M21" t="s">
        <v>1957</v>
      </c>
      <c r="N21">
        <v>6</v>
      </c>
      <c r="O21" s="1">
        <f>AVERAGE(CombinedDelayMatch[[#This Row],[Min Trace Delay (ps)]],CombinedDelayMatch[[#This Row],[Max Trace Delay (ps)]])</f>
        <v>63.825000000000003</v>
      </c>
      <c r="P21" s="1">
        <f>AVERAGE(CombinedDelayMatch[[#This Row],[xczu5ev-sfvc784-1-e.Min Trace Delay (ps)]],CombinedDelayMatch[[#This Row],[xczu5ev-sfvc784-1-e.Max Trace Delay (ps)]])</f>
        <v>72.194999999999993</v>
      </c>
      <c r="Q21" s="1">
        <f>_xlfn.AGGREGATE(1,6,CombinedDelayMatch[[#This Row],[Average 2CG (ps)]],CombinedDelayMatch[[#This Row],[Average 5EV (ps)]])</f>
        <v>68.009999999999991</v>
      </c>
      <c r="R21" s="2">
        <f>-(IFERROR(CombinedDelayMatch[[#This Row],[Average]], 0)-IFERROR(CombinedDelayMatch[[#This Row],[Average 5EV (ps)]],0))</f>
        <v>4.1850000000000023</v>
      </c>
      <c r="S21"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4.933250000000001</v>
      </c>
      <c r="T21"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1" s="4">
        <f>CombinedDelayMatch[[#This Row],[Average]]+CombinedDelayMatch[[#This Row],[5EV Adjustment]]</f>
        <v>68.009999999999991</v>
      </c>
      <c r="V21" s="4">
        <f>CombinedDelayMatch[[#This Row],[Adj. Average (ps)]]/6.5</f>
        <v>10.463076923076922</v>
      </c>
      <c r="W21" s="2">
        <f>-(CombinedDelayMatch[[#This Row],[Adj. Average (ps)]]-CombinedDelayMatch[[#This Row],[Average 2CG (ps)]])</f>
        <v>-4.1849999999999881</v>
      </c>
      <c r="X2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-4.9332499999999868</v>
      </c>
      <c r="Y21" s="2">
        <f>-(IFERROR(CombinedDelayMatch[[#This Row],[Adj. Average (ps)]], 0)-IFERROR(CombinedDelayMatch[[#This Row],[Average 5EV (ps)]],0))</f>
        <v>4.1850000000000023</v>
      </c>
      <c r="Z2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4.933250000000001</v>
      </c>
    </row>
    <row r="22" spans="1:26" x14ac:dyDescent="0.25">
      <c r="A22">
        <v>504</v>
      </c>
      <c r="B22" s="1" t="s">
        <v>1134</v>
      </c>
      <c r="C22" s="1" t="s">
        <v>837</v>
      </c>
      <c r="D22" s="1" t="s">
        <v>1135</v>
      </c>
      <c r="E22">
        <v>68.08</v>
      </c>
      <c r="F22">
        <v>68.763999999999996</v>
      </c>
      <c r="G22">
        <v>504</v>
      </c>
      <c r="H22" s="1" t="s">
        <v>1134</v>
      </c>
      <c r="I22" s="1" t="s">
        <v>837</v>
      </c>
      <c r="J22" s="5" t="s">
        <v>1135</v>
      </c>
      <c r="K22">
        <v>73.438999999999993</v>
      </c>
      <c r="L22">
        <v>74.177000000000007</v>
      </c>
      <c r="M22" t="s">
        <v>1957</v>
      </c>
      <c r="N22">
        <v>6</v>
      </c>
      <c r="O22" s="1">
        <f>AVERAGE(CombinedDelayMatch[[#This Row],[Min Trace Delay (ps)]],CombinedDelayMatch[[#This Row],[Max Trace Delay (ps)]])</f>
        <v>68.421999999999997</v>
      </c>
      <c r="P22" s="1">
        <f>AVERAGE(CombinedDelayMatch[[#This Row],[xczu5ev-sfvc784-1-e.Min Trace Delay (ps)]],CombinedDelayMatch[[#This Row],[xczu5ev-sfvc784-1-e.Max Trace Delay (ps)]])</f>
        <v>73.807999999999993</v>
      </c>
      <c r="Q22" s="1">
        <f>_xlfn.AGGREGATE(1,6,CombinedDelayMatch[[#This Row],[Average 2CG (ps)]],CombinedDelayMatch[[#This Row],[Average 5EV (ps)]])</f>
        <v>71.114999999999995</v>
      </c>
      <c r="R22" s="2">
        <f>-(IFERROR(CombinedDelayMatch[[#This Row],[Average]], 0)-IFERROR(CombinedDelayMatch[[#This Row],[Average 5EV (ps)]],0))</f>
        <v>2.6929999999999978</v>
      </c>
      <c r="S22"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3.4412499999999966</v>
      </c>
      <c r="T22"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2" s="4">
        <f>CombinedDelayMatch[[#This Row],[Average]]+CombinedDelayMatch[[#This Row],[5EV Adjustment]]</f>
        <v>71.114999999999995</v>
      </c>
      <c r="V22" s="4">
        <f>CombinedDelayMatch[[#This Row],[Adj. Average (ps)]]/6.5</f>
        <v>10.940769230769231</v>
      </c>
      <c r="W22" s="2">
        <f>-(CombinedDelayMatch[[#This Row],[Adj. Average (ps)]]-CombinedDelayMatch[[#This Row],[Average 2CG (ps)]])</f>
        <v>-2.6929999999999978</v>
      </c>
      <c r="X2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-3.4412499999999966</v>
      </c>
      <c r="Y22" s="2">
        <f>-(IFERROR(CombinedDelayMatch[[#This Row],[Adj. Average (ps)]], 0)-IFERROR(CombinedDelayMatch[[#This Row],[Average 5EV (ps)]],0))</f>
        <v>2.6929999999999978</v>
      </c>
      <c r="Z2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3.4412499999999966</v>
      </c>
    </row>
    <row r="23" spans="1:26" x14ac:dyDescent="0.25">
      <c r="A23">
        <v>504</v>
      </c>
      <c r="B23" s="1" t="s">
        <v>1136</v>
      </c>
      <c r="C23" s="1" t="s">
        <v>837</v>
      </c>
      <c r="D23" s="1" t="s">
        <v>1137</v>
      </c>
      <c r="E23">
        <v>79.445999999999998</v>
      </c>
      <c r="F23">
        <v>80.245000000000005</v>
      </c>
      <c r="G23">
        <v>504</v>
      </c>
      <c r="H23" s="1" t="s">
        <v>1136</v>
      </c>
      <c r="I23" s="1" t="s">
        <v>837</v>
      </c>
      <c r="J23" s="5" t="s">
        <v>1137</v>
      </c>
      <c r="K23">
        <v>62.533000000000001</v>
      </c>
      <c r="L23">
        <v>63.161000000000001</v>
      </c>
      <c r="M23" t="s">
        <v>1957</v>
      </c>
      <c r="N23">
        <v>6</v>
      </c>
      <c r="O23" s="1">
        <f>AVERAGE(CombinedDelayMatch[[#This Row],[Min Trace Delay (ps)]],CombinedDelayMatch[[#This Row],[Max Trace Delay (ps)]])</f>
        <v>79.845500000000001</v>
      </c>
      <c r="P23" s="1">
        <f>AVERAGE(CombinedDelayMatch[[#This Row],[xczu5ev-sfvc784-1-e.Min Trace Delay (ps)]],CombinedDelayMatch[[#This Row],[xczu5ev-sfvc784-1-e.Max Trace Delay (ps)]])</f>
        <v>62.847000000000001</v>
      </c>
      <c r="Q23" s="1">
        <f>_xlfn.AGGREGATE(1,6,CombinedDelayMatch[[#This Row],[Average 2CG (ps)]],CombinedDelayMatch[[#This Row],[Average 5EV (ps)]])</f>
        <v>71.346249999999998</v>
      </c>
      <c r="R23" s="2">
        <f>-(IFERROR(CombinedDelayMatch[[#This Row],[Average]], 0)-IFERROR(CombinedDelayMatch[[#This Row],[Average 5EV (ps)]],0))</f>
        <v>-8.4992499999999964</v>
      </c>
      <c r="S23"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-7.7509999999999977</v>
      </c>
      <c r="T23"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-1.7509999999999977</v>
      </c>
      <c r="U23" s="4">
        <f>CombinedDelayMatch[[#This Row],[Average]]+CombinedDelayMatch[[#This Row],[5EV Adjustment]]</f>
        <v>69.595249999999993</v>
      </c>
      <c r="V23" s="4">
        <f>CombinedDelayMatch[[#This Row],[Adj. Average (ps)]]/6.5</f>
        <v>10.706961538461538</v>
      </c>
      <c r="W23" s="2">
        <f>-(CombinedDelayMatch[[#This Row],[Adj. Average (ps)]]-CombinedDelayMatch[[#This Row],[Average 2CG (ps)]])</f>
        <v>10.250250000000008</v>
      </c>
      <c r="X2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9.5020000000000095</v>
      </c>
      <c r="Y23" s="2">
        <f>-(IFERROR(CombinedDelayMatch[[#This Row],[Adj. Average (ps)]], 0)-IFERROR(CombinedDelayMatch[[#This Row],[Average 5EV (ps)]],0))</f>
        <v>-6.7482499999999916</v>
      </c>
      <c r="Z2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-5.9999999999999929</v>
      </c>
    </row>
    <row r="24" spans="1:26" x14ac:dyDescent="0.25">
      <c r="A24">
        <v>504</v>
      </c>
      <c r="B24" s="1" t="s">
        <v>1138</v>
      </c>
      <c r="C24" s="1" t="s">
        <v>837</v>
      </c>
      <c r="D24" s="1" t="s">
        <v>1139</v>
      </c>
      <c r="E24">
        <v>66.805999999999997</v>
      </c>
      <c r="F24">
        <v>67.477999999999994</v>
      </c>
      <c r="G24">
        <v>504</v>
      </c>
      <c r="H24" s="1" t="s">
        <v>1138</v>
      </c>
      <c r="I24" s="1" t="s">
        <v>837</v>
      </c>
      <c r="J24" s="5" t="s">
        <v>1139</v>
      </c>
      <c r="K24">
        <v>72.25</v>
      </c>
      <c r="L24">
        <v>72.975999999999999</v>
      </c>
      <c r="M24" t="s">
        <v>1957</v>
      </c>
      <c r="N24">
        <v>6</v>
      </c>
      <c r="O24" s="1">
        <f>AVERAGE(CombinedDelayMatch[[#This Row],[Min Trace Delay (ps)]],CombinedDelayMatch[[#This Row],[Max Trace Delay (ps)]])</f>
        <v>67.141999999999996</v>
      </c>
      <c r="P24" s="1">
        <f>AVERAGE(CombinedDelayMatch[[#This Row],[xczu5ev-sfvc784-1-e.Min Trace Delay (ps)]],CombinedDelayMatch[[#This Row],[xczu5ev-sfvc784-1-e.Max Trace Delay (ps)]])</f>
        <v>72.613</v>
      </c>
      <c r="Q24" s="1">
        <f>_xlfn.AGGREGATE(1,6,CombinedDelayMatch[[#This Row],[Average 2CG (ps)]],CombinedDelayMatch[[#This Row],[Average 5EV (ps)]])</f>
        <v>69.877499999999998</v>
      </c>
      <c r="R24" s="2">
        <f>-(IFERROR(CombinedDelayMatch[[#This Row],[Average]], 0)-IFERROR(CombinedDelayMatch[[#This Row],[Average 5EV (ps)]],0))</f>
        <v>2.7355000000000018</v>
      </c>
      <c r="S24"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3.4837500000000006</v>
      </c>
      <c r="T24"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4" s="4">
        <f>CombinedDelayMatch[[#This Row],[Average]]+CombinedDelayMatch[[#This Row],[5EV Adjustment]]</f>
        <v>69.877499999999998</v>
      </c>
      <c r="V24" s="4">
        <f>CombinedDelayMatch[[#This Row],[Adj. Average (ps)]]/6.5</f>
        <v>10.750384615384615</v>
      </c>
      <c r="W24" s="2">
        <f>-(CombinedDelayMatch[[#This Row],[Adj. Average (ps)]]-CombinedDelayMatch[[#This Row],[Average 2CG (ps)]])</f>
        <v>-2.7355000000000018</v>
      </c>
      <c r="X2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-3.4837500000000006</v>
      </c>
      <c r="Y24" s="2">
        <f>-(IFERROR(CombinedDelayMatch[[#This Row],[Adj. Average (ps)]], 0)-IFERROR(CombinedDelayMatch[[#This Row],[Average 5EV (ps)]],0))</f>
        <v>2.7355000000000018</v>
      </c>
      <c r="Z2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3.4837500000000006</v>
      </c>
    </row>
    <row r="25" spans="1:26" x14ac:dyDescent="0.25">
      <c r="A25">
        <v>504</v>
      </c>
      <c r="B25" s="1" t="s">
        <v>1142</v>
      </c>
      <c r="C25" s="1" t="s">
        <v>837</v>
      </c>
      <c r="D25" s="1" t="s">
        <v>1143</v>
      </c>
      <c r="E25">
        <v>72.787999999999997</v>
      </c>
      <c r="F25">
        <v>73.519000000000005</v>
      </c>
      <c r="G25">
        <v>504</v>
      </c>
      <c r="H25" s="1" t="s">
        <v>1142</v>
      </c>
      <c r="I25" s="1" t="s">
        <v>837</v>
      </c>
      <c r="J25" s="5" t="s">
        <v>1143</v>
      </c>
      <c r="K25">
        <v>72.66</v>
      </c>
      <c r="L25">
        <v>73.391000000000005</v>
      </c>
      <c r="M25" t="s">
        <v>1957</v>
      </c>
      <c r="N25">
        <v>1</v>
      </c>
      <c r="O25" s="1">
        <f>AVERAGE(CombinedDelayMatch[[#This Row],[Min Trace Delay (ps)]],CombinedDelayMatch[[#This Row],[Max Trace Delay (ps)]])</f>
        <v>73.153500000000008</v>
      </c>
      <c r="P25" s="1">
        <f>AVERAGE(CombinedDelayMatch[[#This Row],[xczu5ev-sfvc784-1-e.Min Trace Delay (ps)]],CombinedDelayMatch[[#This Row],[xczu5ev-sfvc784-1-e.Max Trace Delay (ps)]])</f>
        <v>73.025499999999994</v>
      </c>
      <c r="Q25" s="1">
        <f>_xlfn.AGGREGATE(1,6,CombinedDelayMatch[[#This Row],[Average 2CG (ps)]],CombinedDelayMatch[[#This Row],[Average 5EV (ps)]])</f>
        <v>73.089500000000001</v>
      </c>
      <c r="R25" s="2">
        <f>-(IFERROR(CombinedDelayMatch[[#This Row],[Average]], 0)-IFERROR(CombinedDelayMatch[[#This Row],[Average 5EV (ps)]],0))</f>
        <v>-6.4000000000007162E-2</v>
      </c>
      <c r="S25"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0.68424999999999159</v>
      </c>
      <c r="T25"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5" s="4">
        <f>CombinedDelayMatch[[#This Row],[Average]]+CombinedDelayMatch[[#This Row],[5EV Adjustment]]</f>
        <v>73.089500000000001</v>
      </c>
      <c r="V25" s="4">
        <f>CombinedDelayMatch[[#This Row],[Adj. Average (ps)]]/6.5</f>
        <v>11.244538461538461</v>
      </c>
      <c r="W25" s="2">
        <f>-(CombinedDelayMatch[[#This Row],[Adj. Average (ps)]]-CombinedDelayMatch[[#This Row],[Average 2CG (ps)]])</f>
        <v>6.4000000000007162E-2</v>
      </c>
      <c r="X2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-0.68424999999999159</v>
      </c>
      <c r="Y25" s="2">
        <f>-(IFERROR(CombinedDelayMatch[[#This Row],[Adj. Average (ps)]], 0)-IFERROR(CombinedDelayMatch[[#This Row],[Average 5EV (ps)]],0))</f>
        <v>-6.4000000000007162E-2</v>
      </c>
      <c r="Z2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0.68424999999999159</v>
      </c>
    </row>
    <row r="26" spans="1:26" x14ac:dyDescent="0.25">
      <c r="A26">
        <v>504</v>
      </c>
      <c r="B26" s="1" t="s">
        <v>1144</v>
      </c>
      <c r="C26" s="1" t="s">
        <v>837</v>
      </c>
      <c r="D26" s="1" t="s">
        <v>1145</v>
      </c>
      <c r="E26">
        <v>70.751000000000005</v>
      </c>
      <c r="F26">
        <v>71.462000000000003</v>
      </c>
      <c r="G26">
        <v>504</v>
      </c>
      <c r="H26" s="1" t="s">
        <v>1144</v>
      </c>
      <c r="I26" s="1" t="s">
        <v>837</v>
      </c>
      <c r="J26" s="5" t="s">
        <v>1145</v>
      </c>
      <c r="K26">
        <v>71.102000000000004</v>
      </c>
      <c r="L26">
        <v>71.816000000000003</v>
      </c>
      <c r="M26" t="s">
        <v>1957</v>
      </c>
      <c r="N26">
        <v>6</v>
      </c>
      <c r="O26" s="1">
        <f>AVERAGE(CombinedDelayMatch[[#This Row],[Min Trace Delay (ps)]],CombinedDelayMatch[[#This Row],[Max Trace Delay (ps)]])</f>
        <v>71.106500000000011</v>
      </c>
      <c r="P26" s="1">
        <f>AVERAGE(CombinedDelayMatch[[#This Row],[xczu5ev-sfvc784-1-e.Min Trace Delay (ps)]],CombinedDelayMatch[[#This Row],[xczu5ev-sfvc784-1-e.Max Trace Delay (ps)]])</f>
        <v>71.459000000000003</v>
      </c>
      <c r="Q26" s="1">
        <f>_xlfn.AGGREGATE(1,6,CombinedDelayMatch[[#This Row],[Average 2CG (ps)]],CombinedDelayMatch[[#This Row],[Average 5EV (ps)]])</f>
        <v>71.282750000000007</v>
      </c>
      <c r="R26" s="2">
        <f>-(IFERROR(CombinedDelayMatch[[#This Row],[Average]], 0)-IFERROR(CombinedDelayMatch[[#This Row],[Average 5EV (ps)]],0))</f>
        <v>0.17624999999999602</v>
      </c>
      <c r="S26"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0.92449999999999477</v>
      </c>
      <c r="T26"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6" s="4">
        <f>CombinedDelayMatch[[#This Row],[Average]]+CombinedDelayMatch[[#This Row],[5EV Adjustment]]</f>
        <v>71.282750000000007</v>
      </c>
      <c r="V26" s="4">
        <f>CombinedDelayMatch[[#This Row],[Adj. Average (ps)]]/6.5</f>
        <v>10.966576923076925</v>
      </c>
      <c r="W26" s="2">
        <f>-(CombinedDelayMatch[[#This Row],[Adj. Average (ps)]]-CombinedDelayMatch[[#This Row],[Average 2CG (ps)]])</f>
        <v>-0.17624999999999602</v>
      </c>
      <c r="X2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-0.92449999999999477</v>
      </c>
      <c r="Y26" s="2">
        <f>-(IFERROR(CombinedDelayMatch[[#This Row],[Adj. Average (ps)]], 0)-IFERROR(CombinedDelayMatch[[#This Row],[Average 5EV (ps)]],0))</f>
        <v>0.17624999999999602</v>
      </c>
      <c r="Z2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0.92449999999999477</v>
      </c>
    </row>
    <row r="27" spans="1:26" x14ac:dyDescent="0.25">
      <c r="A27">
        <v>504</v>
      </c>
      <c r="B27" s="1" t="s">
        <v>1146</v>
      </c>
      <c r="C27" s="1" t="s">
        <v>837</v>
      </c>
      <c r="D27" s="1" t="s">
        <v>1147</v>
      </c>
      <c r="E27">
        <v>63.179000000000002</v>
      </c>
      <c r="F27">
        <v>63.814</v>
      </c>
      <c r="G27">
        <v>504</v>
      </c>
      <c r="H27" s="1" t="s">
        <v>1146</v>
      </c>
      <c r="I27" s="1" t="s">
        <v>837</v>
      </c>
      <c r="J27" s="5" t="s">
        <v>1147</v>
      </c>
      <c r="K27">
        <v>76.111999999999995</v>
      </c>
      <c r="L27">
        <v>76.876999999999995</v>
      </c>
      <c r="M27" t="s">
        <v>1957</v>
      </c>
      <c r="N27">
        <v>6</v>
      </c>
      <c r="O27" s="1">
        <f>AVERAGE(CombinedDelayMatch[[#This Row],[Min Trace Delay (ps)]],CombinedDelayMatch[[#This Row],[Max Trace Delay (ps)]])</f>
        <v>63.496499999999997</v>
      </c>
      <c r="P27" s="1">
        <f>AVERAGE(CombinedDelayMatch[[#This Row],[xczu5ev-sfvc784-1-e.Min Trace Delay (ps)]],CombinedDelayMatch[[#This Row],[xczu5ev-sfvc784-1-e.Max Trace Delay (ps)]])</f>
        <v>76.494499999999988</v>
      </c>
      <c r="Q27" s="1">
        <f>_xlfn.AGGREGATE(1,6,CombinedDelayMatch[[#This Row],[Average 2CG (ps)]],CombinedDelayMatch[[#This Row],[Average 5EV (ps)]])</f>
        <v>69.995499999999993</v>
      </c>
      <c r="R27" s="2">
        <f>-(IFERROR(CombinedDelayMatch[[#This Row],[Average]], 0)-IFERROR(CombinedDelayMatch[[#This Row],[Average 5EV (ps)]],0))</f>
        <v>6.4989999999999952</v>
      </c>
      <c r="S27"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7.247249999999994</v>
      </c>
      <c r="T27"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1.247249999999994</v>
      </c>
      <c r="U27" s="4">
        <f>CombinedDelayMatch[[#This Row],[Average]]+CombinedDelayMatch[[#This Row],[5EV Adjustment]]</f>
        <v>71.242749999999987</v>
      </c>
      <c r="V27" s="4">
        <f>CombinedDelayMatch[[#This Row],[Adj. Average (ps)]]/6.5</f>
        <v>10.960423076923075</v>
      </c>
      <c r="W27" s="2">
        <f>-(CombinedDelayMatch[[#This Row],[Adj. Average (ps)]]-CombinedDelayMatch[[#This Row],[Average 2CG (ps)]])</f>
        <v>-7.7462499999999892</v>
      </c>
      <c r="X2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-8.4944999999999879</v>
      </c>
      <c r="Y27" s="2">
        <f>-(IFERROR(CombinedDelayMatch[[#This Row],[Adj. Average (ps)]], 0)-IFERROR(CombinedDelayMatch[[#This Row],[Average 5EV (ps)]],0))</f>
        <v>5.2517500000000013</v>
      </c>
      <c r="Z2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6</v>
      </c>
    </row>
    <row r="28" spans="1:26" x14ac:dyDescent="0.25">
      <c r="A28">
        <v>504</v>
      </c>
      <c r="B28" s="1" t="s">
        <v>1148</v>
      </c>
      <c r="C28" s="1" t="s">
        <v>837</v>
      </c>
      <c r="D28" s="1" t="s">
        <v>1149</v>
      </c>
      <c r="E28">
        <v>74.837000000000003</v>
      </c>
      <c r="F28">
        <v>75.588999999999999</v>
      </c>
      <c r="G28">
        <v>504</v>
      </c>
      <c r="H28" s="1" t="s">
        <v>1148</v>
      </c>
      <c r="I28" s="1" t="s">
        <v>837</v>
      </c>
      <c r="J28" s="5" t="s">
        <v>1149</v>
      </c>
      <c r="K28">
        <v>72.260000000000005</v>
      </c>
      <c r="L28">
        <v>72.986000000000004</v>
      </c>
      <c r="M28" t="s">
        <v>1957</v>
      </c>
      <c r="N28">
        <v>1</v>
      </c>
      <c r="O28" s="1">
        <f>AVERAGE(CombinedDelayMatch[[#This Row],[Min Trace Delay (ps)]],CombinedDelayMatch[[#This Row],[Max Trace Delay (ps)]])</f>
        <v>75.212999999999994</v>
      </c>
      <c r="P28" s="1">
        <f>AVERAGE(CombinedDelayMatch[[#This Row],[xczu5ev-sfvc784-1-e.Min Trace Delay (ps)]],CombinedDelayMatch[[#This Row],[xczu5ev-sfvc784-1-e.Max Trace Delay (ps)]])</f>
        <v>72.623000000000005</v>
      </c>
      <c r="Q28" s="1">
        <f>_xlfn.AGGREGATE(1,6,CombinedDelayMatch[[#This Row],[Average 2CG (ps)]],CombinedDelayMatch[[#This Row],[Average 5EV (ps)]])</f>
        <v>73.918000000000006</v>
      </c>
      <c r="R28" s="2">
        <f>-(IFERROR(CombinedDelayMatch[[#This Row],[Average]], 0)-IFERROR(CombinedDelayMatch[[#This Row],[Average 5EV (ps)]],0))</f>
        <v>-1.2950000000000017</v>
      </c>
      <c r="S28"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-0.54675000000000296</v>
      </c>
      <c r="T28"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8" s="4">
        <f>CombinedDelayMatch[[#This Row],[Average]]+CombinedDelayMatch[[#This Row],[5EV Adjustment]]</f>
        <v>73.918000000000006</v>
      </c>
      <c r="V28" s="4">
        <f>CombinedDelayMatch[[#This Row],[Adj. Average (ps)]]/6.5</f>
        <v>11.372000000000002</v>
      </c>
      <c r="W28" s="2">
        <f>-(CombinedDelayMatch[[#This Row],[Adj. Average (ps)]]-CombinedDelayMatch[[#This Row],[Average 2CG (ps)]])</f>
        <v>1.2949999999999875</v>
      </c>
      <c r="X2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0.54674999999998875</v>
      </c>
      <c r="Y28" s="2">
        <f>-(IFERROR(CombinedDelayMatch[[#This Row],[Adj. Average (ps)]], 0)-IFERROR(CombinedDelayMatch[[#This Row],[Average 5EV (ps)]],0))</f>
        <v>-1.2950000000000017</v>
      </c>
      <c r="Z2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-0.54675000000000296</v>
      </c>
    </row>
    <row r="29" spans="1:26" x14ac:dyDescent="0.25">
      <c r="A29">
        <v>504</v>
      </c>
      <c r="B29" s="1" t="s">
        <v>1150</v>
      </c>
      <c r="C29" s="1" t="s">
        <v>837</v>
      </c>
      <c r="D29" s="1" t="s">
        <v>1151</v>
      </c>
      <c r="E29">
        <v>72.963999999999999</v>
      </c>
      <c r="F29">
        <v>73.697999999999993</v>
      </c>
      <c r="G29">
        <v>504</v>
      </c>
      <c r="H29" s="1" t="s">
        <v>1150</v>
      </c>
      <c r="I29" s="1" t="s">
        <v>837</v>
      </c>
      <c r="J29" s="5" t="s">
        <v>1151</v>
      </c>
      <c r="K29">
        <v>73.424000000000007</v>
      </c>
      <c r="L29">
        <v>74.162000000000006</v>
      </c>
      <c r="M29" t="s">
        <v>1957</v>
      </c>
      <c r="N29">
        <v>1</v>
      </c>
      <c r="O29" s="1">
        <f>AVERAGE(CombinedDelayMatch[[#This Row],[Min Trace Delay (ps)]],CombinedDelayMatch[[#This Row],[Max Trace Delay (ps)]])</f>
        <v>73.330999999999989</v>
      </c>
      <c r="P29" s="1">
        <f>AVERAGE(CombinedDelayMatch[[#This Row],[xczu5ev-sfvc784-1-e.Min Trace Delay (ps)]],CombinedDelayMatch[[#This Row],[xczu5ev-sfvc784-1-e.Max Trace Delay (ps)]])</f>
        <v>73.793000000000006</v>
      </c>
      <c r="Q29" s="1">
        <f>_xlfn.AGGREGATE(1,6,CombinedDelayMatch[[#This Row],[Average 2CG (ps)]],CombinedDelayMatch[[#This Row],[Average 5EV (ps)]])</f>
        <v>73.561999999999998</v>
      </c>
      <c r="R29" s="2">
        <f>-(IFERROR(CombinedDelayMatch[[#This Row],[Average]], 0)-IFERROR(CombinedDelayMatch[[#This Row],[Average 5EV (ps)]],0))</f>
        <v>0.23100000000000875</v>
      </c>
      <c r="S29"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0.9792500000000075</v>
      </c>
      <c r="T29"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9" s="4">
        <f>CombinedDelayMatch[[#This Row],[Average]]+CombinedDelayMatch[[#This Row],[5EV Adjustment]]</f>
        <v>73.561999999999998</v>
      </c>
      <c r="V29" s="4">
        <f>CombinedDelayMatch[[#This Row],[Adj. Average (ps)]]/6.5</f>
        <v>11.317230769230768</v>
      </c>
      <c r="W29" s="2">
        <f>-(CombinedDelayMatch[[#This Row],[Adj. Average (ps)]]-CombinedDelayMatch[[#This Row],[Average 2CG (ps)]])</f>
        <v>-0.23100000000000875</v>
      </c>
      <c r="X2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-0.9792500000000075</v>
      </c>
      <c r="Y29" s="2">
        <f>-(IFERROR(CombinedDelayMatch[[#This Row],[Adj. Average (ps)]], 0)-IFERROR(CombinedDelayMatch[[#This Row],[Average 5EV (ps)]],0))</f>
        <v>0.23100000000000875</v>
      </c>
      <c r="Z2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0.9792500000000075</v>
      </c>
    </row>
    <row r="30" spans="1:26" x14ac:dyDescent="0.25">
      <c r="A30">
        <v>504</v>
      </c>
      <c r="B30" s="1" t="s">
        <v>1152</v>
      </c>
      <c r="C30" s="1" t="s">
        <v>837</v>
      </c>
      <c r="D30" s="1" t="s">
        <v>1153</v>
      </c>
      <c r="E30">
        <v>66.048000000000002</v>
      </c>
      <c r="F30">
        <v>66.712000000000003</v>
      </c>
      <c r="G30">
        <v>504</v>
      </c>
      <c r="H30" s="1" t="s">
        <v>1152</v>
      </c>
      <c r="I30" s="1" t="s">
        <v>837</v>
      </c>
      <c r="J30" s="5" t="s">
        <v>1153</v>
      </c>
      <c r="K30">
        <v>61.396999999999998</v>
      </c>
      <c r="L30">
        <v>62.014000000000003</v>
      </c>
      <c r="M30" t="s">
        <v>1957</v>
      </c>
      <c r="N30">
        <v>6</v>
      </c>
      <c r="O30" s="1">
        <f>AVERAGE(CombinedDelayMatch[[#This Row],[Min Trace Delay (ps)]],CombinedDelayMatch[[#This Row],[Max Trace Delay (ps)]])</f>
        <v>66.38</v>
      </c>
      <c r="P30" s="1">
        <f>AVERAGE(CombinedDelayMatch[[#This Row],[xczu5ev-sfvc784-1-e.Min Trace Delay (ps)]],CombinedDelayMatch[[#This Row],[xczu5ev-sfvc784-1-e.Max Trace Delay (ps)]])</f>
        <v>61.705500000000001</v>
      </c>
      <c r="Q30" s="1">
        <f>_xlfn.AGGREGATE(1,6,CombinedDelayMatch[[#This Row],[Average 2CG (ps)]],CombinedDelayMatch[[#This Row],[Average 5EV (ps)]])</f>
        <v>64.042749999999998</v>
      </c>
      <c r="R30" s="2">
        <f>-(IFERROR(CombinedDelayMatch[[#This Row],[Average]], 0)-IFERROR(CombinedDelayMatch[[#This Row],[Average 5EV (ps)]],0))</f>
        <v>-2.3372499999999974</v>
      </c>
      <c r="S30"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-1.5889999999999986</v>
      </c>
      <c r="T30"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0" s="4">
        <f>CombinedDelayMatch[[#This Row],[Average]]+CombinedDelayMatch[[#This Row],[5EV Adjustment]]</f>
        <v>64.042749999999998</v>
      </c>
      <c r="V30" s="4">
        <f>CombinedDelayMatch[[#This Row],[Adj. Average (ps)]]/6.5</f>
        <v>9.8527307692307691</v>
      </c>
      <c r="W30" s="2">
        <f>-(CombinedDelayMatch[[#This Row],[Adj. Average (ps)]]-CombinedDelayMatch[[#This Row],[Average 2CG (ps)]])</f>
        <v>2.3372499999999974</v>
      </c>
      <c r="X3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1.5889999999999986</v>
      </c>
      <c r="Y30" s="2">
        <f>-(IFERROR(CombinedDelayMatch[[#This Row],[Adj. Average (ps)]], 0)-IFERROR(CombinedDelayMatch[[#This Row],[Average 5EV (ps)]],0))</f>
        <v>-2.3372499999999974</v>
      </c>
      <c r="Z3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-1.5889999999999986</v>
      </c>
    </row>
    <row r="31" spans="1:26" x14ac:dyDescent="0.25">
      <c r="A31">
        <v>504</v>
      </c>
      <c r="B31" s="1" t="s">
        <v>1154</v>
      </c>
      <c r="C31" s="1" t="s">
        <v>837</v>
      </c>
      <c r="D31" s="1" t="s">
        <v>1155</v>
      </c>
      <c r="E31">
        <v>85.643000000000001</v>
      </c>
      <c r="F31">
        <v>86.504000000000005</v>
      </c>
      <c r="G31">
        <v>504</v>
      </c>
      <c r="H31" s="1" t="s">
        <v>1154</v>
      </c>
      <c r="I31" s="1" t="s">
        <v>837</v>
      </c>
      <c r="J31" s="5" t="s">
        <v>1155</v>
      </c>
      <c r="K31">
        <v>72.347999999999999</v>
      </c>
      <c r="L31">
        <v>73.075000000000003</v>
      </c>
      <c r="M31" t="s">
        <v>1957</v>
      </c>
      <c r="N31">
        <v>6</v>
      </c>
      <c r="O31" s="1">
        <f>AVERAGE(CombinedDelayMatch[[#This Row],[Min Trace Delay (ps)]],CombinedDelayMatch[[#This Row],[Max Trace Delay (ps)]])</f>
        <v>86.073499999999996</v>
      </c>
      <c r="P31" s="1">
        <f>AVERAGE(CombinedDelayMatch[[#This Row],[xczu5ev-sfvc784-1-e.Min Trace Delay (ps)]],CombinedDelayMatch[[#This Row],[xczu5ev-sfvc784-1-e.Max Trace Delay (ps)]])</f>
        <v>72.711500000000001</v>
      </c>
      <c r="Q31" s="1">
        <f>_xlfn.AGGREGATE(1,6,CombinedDelayMatch[[#This Row],[Average 2CG (ps)]],CombinedDelayMatch[[#This Row],[Average 5EV (ps)]])</f>
        <v>79.392499999999998</v>
      </c>
      <c r="R31" s="2">
        <f>-(IFERROR(CombinedDelayMatch[[#This Row],[Average]], 0)-IFERROR(CombinedDelayMatch[[#This Row],[Average 5EV (ps)]],0))</f>
        <v>-6.6809999999999974</v>
      </c>
      <c r="S31"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-5.9327499999999986</v>
      </c>
      <c r="T31"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1" s="4">
        <f>CombinedDelayMatch[[#This Row],[Average]]+CombinedDelayMatch[[#This Row],[5EV Adjustment]]</f>
        <v>79.392499999999998</v>
      </c>
      <c r="V31" s="4">
        <f>CombinedDelayMatch[[#This Row],[Adj. Average (ps)]]/6.5</f>
        <v>12.214230769230769</v>
      </c>
      <c r="W31" s="2">
        <f>-(CombinedDelayMatch[[#This Row],[Adj. Average (ps)]]-CombinedDelayMatch[[#This Row],[Average 2CG (ps)]])</f>
        <v>6.6809999999999974</v>
      </c>
      <c r="X3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5.9327499999999986</v>
      </c>
      <c r="Y31" s="2">
        <f>-(IFERROR(CombinedDelayMatch[[#This Row],[Adj. Average (ps)]], 0)-IFERROR(CombinedDelayMatch[[#This Row],[Average 5EV (ps)]],0))</f>
        <v>-6.6809999999999974</v>
      </c>
      <c r="Z3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-5.9327499999999986</v>
      </c>
    </row>
    <row r="32" spans="1:26" x14ac:dyDescent="0.25">
      <c r="A32">
        <v>504</v>
      </c>
      <c r="B32" s="1" t="s">
        <v>1354</v>
      </c>
      <c r="C32" s="1" t="s">
        <v>837</v>
      </c>
      <c r="D32" s="1" t="s">
        <v>1355</v>
      </c>
      <c r="E32">
        <v>74.290999999999997</v>
      </c>
      <c r="F32">
        <v>75.037999999999997</v>
      </c>
      <c r="G32">
        <v>504</v>
      </c>
      <c r="H32" s="1" t="s">
        <v>1354</v>
      </c>
      <c r="I32" s="1" t="s">
        <v>837</v>
      </c>
      <c r="J32" s="5" t="s">
        <v>1355</v>
      </c>
      <c r="K32">
        <v>73.283000000000001</v>
      </c>
      <c r="L32">
        <v>74.019000000000005</v>
      </c>
      <c r="M32" t="s">
        <v>1957</v>
      </c>
      <c r="N32">
        <v>6</v>
      </c>
      <c r="O32" s="1">
        <f>AVERAGE(CombinedDelayMatch[[#This Row],[Min Trace Delay (ps)]],CombinedDelayMatch[[#This Row],[Max Trace Delay (ps)]])</f>
        <v>74.664500000000004</v>
      </c>
      <c r="P32" s="1">
        <f>AVERAGE(CombinedDelayMatch[[#This Row],[xczu5ev-sfvc784-1-e.Min Trace Delay (ps)]],CombinedDelayMatch[[#This Row],[xczu5ev-sfvc784-1-e.Max Trace Delay (ps)]])</f>
        <v>73.65100000000001</v>
      </c>
      <c r="Q32" s="1">
        <f>_xlfn.AGGREGATE(1,6,CombinedDelayMatch[[#This Row],[Average 2CG (ps)]],CombinedDelayMatch[[#This Row],[Average 5EV (ps)]])</f>
        <v>74.157750000000007</v>
      </c>
      <c r="R32" s="2">
        <f>-(IFERROR(CombinedDelayMatch[[#This Row],[Average]], 0)-IFERROR(CombinedDelayMatch[[#This Row],[Average 5EV (ps)]],0))</f>
        <v>-0.5067499999999967</v>
      </c>
      <c r="S32"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0.24150000000000205</v>
      </c>
      <c r="T32"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2" s="4">
        <f>CombinedDelayMatch[[#This Row],[Average]]+CombinedDelayMatch[[#This Row],[5EV Adjustment]]</f>
        <v>74.157750000000007</v>
      </c>
      <c r="V32" s="4">
        <f>CombinedDelayMatch[[#This Row],[Adj. Average (ps)]]/6.5</f>
        <v>11.408884615384617</v>
      </c>
      <c r="W32" s="2">
        <f>-(CombinedDelayMatch[[#This Row],[Adj. Average (ps)]]-CombinedDelayMatch[[#This Row],[Average 2CG (ps)]])</f>
        <v>0.5067499999999967</v>
      </c>
      <c r="X3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-0.24150000000000205</v>
      </c>
      <c r="Y32" s="2">
        <f>-(IFERROR(CombinedDelayMatch[[#This Row],[Adj. Average (ps)]], 0)-IFERROR(CombinedDelayMatch[[#This Row],[Average 5EV (ps)]],0))</f>
        <v>-0.5067499999999967</v>
      </c>
      <c r="Z3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0.24150000000000205</v>
      </c>
    </row>
    <row r="33" spans="1:26" x14ac:dyDescent="0.25">
      <c r="A33">
        <v>504</v>
      </c>
      <c r="B33" s="1" t="s">
        <v>1356</v>
      </c>
      <c r="C33" s="1" t="s">
        <v>837</v>
      </c>
      <c r="D33" s="1" t="s">
        <v>1357</v>
      </c>
      <c r="E33">
        <v>62.442999999999998</v>
      </c>
      <c r="F33">
        <v>63.070999999999998</v>
      </c>
      <c r="G33">
        <v>504</v>
      </c>
      <c r="H33" s="1" t="s">
        <v>1356</v>
      </c>
      <c r="I33" s="1" t="s">
        <v>837</v>
      </c>
      <c r="J33" s="5" t="s">
        <v>1357</v>
      </c>
      <c r="K33">
        <v>74.156999999999996</v>
      </c>
      <c r="L33">
        <v>74.903000000000006</v>
      </c>
      <c r="M33" t="s">
        <v>1957</v>
      </c>
      <c r="N33">
        <v>6</v>
      </c>
      <c r="O33" s="1">
        <f>AVERAGE(CombinedDelayMatch[[#This Row],[Min Trace Delay (ps)]],CombinedDelayMatch[[#This Row],[Max Trace Delay (ps)]])</f>
        <v>62.756999999999998</v>
      </c>
      <c r="P33" s="1">
        <f>AVERAGE(CombinedDelayMatch[[#This Row],[xczu5ev-sfvc784-1-e.Min Trace Delay (ps)]],CombinedDelayMatch[[#This Row],[xczu5ev-sfvc784-1-e.Max Trace Delay (ps)]])</f>
        <v>74.53</v>
      </c>
      <c r="Q33" s="1">
        <f>_xlfn.AGGREGATE(1,6,CombinedDelayMatch[[#This Row],[Average 2CG (ps)]],CombinedDelayMatch[[#This Row],[Average 5EV (ps)]])</f>
        <v>68.643500000000003</v>
      </c>
      <c r="R33" s="2">
        <f>-(IFERROR(CombinedDelayMatch[[#This Row],[Average]], 0)-IFERROR(CombinedDelayMatch[[#This Row],[Average 5EV (ps)]],0))</f>
        <v>5.8864999999999981</v>
      </c>
      <c r="S33"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6.6347499999999968</v>
      </c>
      <c r="T33"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0.63474999999999682</v>
      </c>
      <c r="U33" s="4">
        <f>CombinedDelayMatch[[#This Row],[Average]]+CombinedDelayMatch[[#This Row],[5EV Adjustment]]</f>
        <v>69.27825</v>
      </c>
      <c r="V33" s="4">
        <f>CombinedDelayMatch[[#This Row],[Adj. Average (ps)]]/6.5</f>
        <v>10.658192307692307</v>
      </c>
      <c r="W33" s="2">
        <f>-(CombinedDelayMatch[[#This Row],[Adj. Average (ps)]]-CombinedDelayMatch[[#This Row],[Average 2CG (ps)]])</f>
        <v>-6.521250000000002</v>
      </c>
      <c r="X3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-7.2695000000000007</v>
      </c>
      <c r="Y33" s="2">
        <f>-(IFERROR(CombinedDelayMatch[[#This Row],[Adj. Average (ps)]], 0)-IFERROR(CombinedDelayMatch[[#This Row],[Average 5EV (ps)]],0))</f>
        <v>5.2517500000000013</v>
      </c>
      <c r="Z3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6</v>
      </c>
    </row>
    <row r="34" spans="1:26" x14ac:dyDescent="0.25">
      <c r="A34">
        <v>504</v>
      </c>
      <c r="B34" s="1" t="s">
        <v>1358</v>
      </c>
      <c r="C34" s="1" t="s">
        <v>837</v>
      </c>
      <c r="D34" s="1" t="s">
        <v>1359</v>
      </c>
      <c r="E34">
        <v>63.722999999999999</v>
      </c>
      <c r="F34">
        <v>64.364000000000004</v>
      </c>
      <c r="G34">
        <v>504</v>
      </c>
      <c r="H34" s="1" t="s">
        <v>1358</v>
      </c>
      <c r="I34" s="1" t="s">
        <v>837</v>
      </c>
      <c r="J34" s="5" t="s">
        <v>1359</v>
      </c>
      <c r="K34">
        <v>70.869</v>
      </c>
      <c r="L34">
        <v>71.581000000000003</v>
      </c>
      <c r="M34" t="s">
        <v>1957</v>
      </c>
      <c r="N34">
        <v>6</v>
      </c>
      <c r="O34" s="1">
        <f>AVERAGE(CombinedDelayMatch[[#This Row],[Min Trace Delay (ps)]],CombinedDelayMatch[[#This Row],[Max Trace Delay (ps)]])</f>
        <v>64.043499999999995</v>
      </c>
      <c r="P34" s="1">
        <f>AVERAGE(CombinedDelayMatch[[#This Row],[xczu5ev-sfvc784-1-e.Min Trace Delay (ps)]],CombinedDelayMatch[[#This Row],[xczu5ev-sfvc784-1-e.Max Trace Delay (ps)]])</f>
        <v>71.224999999999994</v>
      </c>
      <c r="Q34" s="1">
        <f>_xlfn.AGGREGATE(1,6,CombinedDelayMatch[[#This Row],[Average 2CG (ps)]],CombinedDelayMatch[[#This Row],[Average 5EV (ps)]])</f>
        <v>67.634249999999994</v>
      </c>
      <c r="R34" s="2">
        <f>-(IFERROR(CombinedDelayMatch[[#This Row],[Average]], 0)-IFERROR(CombinedDelayMatch[[#This Row],[Average 5EV (ps)]],0))</f>
        <v>3.5907499999999999</v>
      </c>
      <c r="S34"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4.3389999999999986</v>
      </c>
      <c r="T34"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4" s="4">
        <f>CombinedDelayMatch[[#This Row],[Average]]+CombinedDelayMatch[[#This Row],[5EV Adjustment]]</f>
        <v>67.634249999999994</v>
      </c>
      <c r="V34" s="4">
        <f>CombinedDelayMatch[[#This Row],[Adj. Average (ps)]]/6.5</f>
        <v>10.40526923076923</v>
      </c>
      <c r="W34" s="2">
        <f>-(CombinedDelayMatch[[#This Row],[Adj. Average (ps)]]-CombinedDelayMatch[[#This Row],[Average 2CG (ps)]])</f>
        <v>-3.5907499999999999</v>
      </c>
      <c r="X3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-4.3389999999999986</v>
      </c>
      <c r="Y34" s="2">
        <f>-(IFERROR(CombinedDelayMatch[[#This Row],[Adj. Average (ps)]], 0)-IFERROR(CombinedDelayMatch[[#This Row],[Average 5EV (ps)]],0))</f>
        <v>3.5907499999999999</v>
      </c>
      <c r="Z3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4.3389999999999986</v>
      </c>
    </row>
    <row r="35" spans="1:26" x14ac:dyDescent="0.25">
      <c r="A35">
        <v>504</v>
      </c>
      <c r="B35" s="1" t="s">
        <v>1140</v>
      </c>
      <c r="C35" s="1" t="s">
        <v>837</v>
      </c>
      <c r="D35" s="1" t="s">
        <v>1141</v>
      </c>
      <c r="E35">
        <v>73.293999999999997</v>
      </c>
      <c r="F35">
        <v>74.031000000000006</v>
      </c>
      <c r="G35">
        <v>504</v>
      </c>
      <c r="H35" s="1" t="s">
        <v>1140</v>
      </c>
      <c r="I35" s="1" t="s">
        <v>837</v>
      </c>
      <c r="J35" s="5" t="s">
        <v>1141</v>
      </c>
      <c r="K35">
        <v>71.805000000000007</v>
      </c>
      <c r="L35">
        <v>72.527000000000001</v>
      </c>
      <c r="M35" t="s">
        <v>1975</v>
      </c>
      <c r="N35">
        <v>0</v>
      </c>
      <c r="O35" s="1">
        <f>AVERAGE(CombinedDelayMatch[[#This Row],[Min Trace Delay (ps)]],CombinedDelayMatch[[#This Row],[Max Trace Delay (ps)]])</f>
        <v>73.662499999999994</v>
      </c>
      <c r="P35" s="1">
        <f>AVERAGE(CombinedDelayMatch[[#This Row],[xczu5ev-sfvc784-1-e.Min Trace Delay (ps)]],CombinedDelayMatch[[#This Row],[xczu5ev-sfvc784-1-e.Max Trace Delay (ps)]])</f>
        <v>72.165999999999997</v>
      </c>
      <c r="Q35" s="1">
        <f>_xlfn.AGGREGATE(1,6,CombinedDelayMatch[[#This Row],[Average 2CG (ps)]],CombinedDelayMatch[[#This Row],[Average 5EV (ps)]])</f>
        <v>72.914249999999996</v>
      </c>
      <c r="R35" s="2">
        <f>-(IFERROR(CombinedDelayMatch[[#This Row],[Average]], 0)-IFERROR(CombinedDelayMatch[[#This Row],[Average 5EV (ps)]],0))</f>
        <v>-0.74824999999999875</v>
      </c>
      <c r="S35"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5"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5" s="4">
        <f>CombinedDelayMatch[[#This Row],[Average]]+CombinedDelayMatch[[#This Row],[5EV Adjustment]]</f>
        <v>72.914249999999996</v>
      </c>
      <c r="V35" s="4">
        <f>CombinedDelayMatch[[#This Row],[Adj. Average (ps)]]/6.5</f>
        <v>11.217576923076923</v>
      </c>
      <c r="W35" s="2">
        <f>-(CombinedDelayMatch[[#This Row],[Adj. Average (ps)]]-CombinedDelayMatch[[#This Row],[Average 2CG (ps)]])</f>
        <v>0.74824999999999875</v>
      </c>
      <c r="X3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5" s="2">
        <f>-(IFERROR(CombinedDelayMatch[[#This Row],[Adj. Average (ps)]], 0)-IFERROR(CombinedDelayMatch[[#This Row],[Average 5EV (ps)]],0))</f>
        <v>-0.74824999999999875</v>
      </c>
      <c r="Z3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6" spans="1:26" x14ac:dyDescent="0.25">
      <c r="A36">
        <v>504</v>
      </c>
      <c r="B36" s="1" t="s">
        <v>1156</v>
      </c>
      <c r="C36" s="1" t="s">
        <v>837</v>
      </c>
      <c r="D36" s="1" t="s">
        <v>1157</v>
      </c>
      <c r="E36">
        <v>89.515000000000001</v>
      </c>
      <c r="F36">
        <v>90.415000000000006</v>
      </c>
      <c r="G36">
        <v>504</v>
      </c>
      <c r="H36" s="1" t="s">
        <v>1156</v>
      </c>
      <c r="I36" s="1" t="s">
        <v>837</v>
      </c>
      <c r="J36" s="5" t="s">
        <v>1157</v>
      </c>
      <c r="K36">
        <v>86.135000000000005</v>
      </c>
      <c r="L36">
        <v>87.001000000000005</v>
      </c>
      <c r="M36" t="s">
        <v>1955</v>
      </c>
      <c r="N36">
        <v>8</v>
      </c>
      <c r="O36" s="1">
        <f>AVERAGE(CombinedDelayMatch[[#This Row],[Min Trace Delay (ps)]],CombinedDelayMatch[[#This Row],[Max Trace Delay (ps)]])</f>
        <v>89.965000000000003</v>
      </c>
      <c r="P36" s="1">
        <f>AVERAGE(CombinedDelayMatch[[#This Row],[xczu5ev-sfvc784-1-e.Min Trace Delay (ps)]],CombinedDelayMatch[[#This Row],[xczu5ev-sfvc784-1-e.Max Trace Delay (ps)]])</f>
        <v>86.568000000000012</v>
      </c>
      <c r="Q36" s="1">
        <f>_xlfn.AGGREGATE(1,6,CombinedDelayMatch[[#This Row],[Average 2CG (ps)]],CombinedDelayMatch[[#This Row],[Average 5EV (ps)]])</f>
        <v>88.266500000000008</v>
      </c>
      <c r="R36" s="2">
        <f>-(IFERROR(CombinedDelayMatch[[#This Row],[Average]], 0)-IFERROR(CombinedDelayMatch[[#This Row],[Average 5EV (ps)]],0))</f>
        <v>-1.6984999999999957</v>
      </c>
      <c r="S36"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-3.1760000000000019</v>
      </c>
      <c r="T36"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6" s="4">
        <f>CombinedDelayMatch[[#This Row],[Average]]+CombinedDelayMatch[[#This Row],[5EV Adjustment]]</f>
        <v>88.266500000000008</v>
      </c>
      <c r="V36" s="4">
        <f>CombinedDelayMatch[[#This Row],[Adj. Average (ps)]]/6.5</f>
        <v>13.57946153846154</v>
      </c>
      <c r="W36" s="2">
        <f>-(CombinedDelayMatch[[#This Row],[Adj. Average (ps)]]-CombinedDelayMatch[[#This Row],[Average 2CG (ps)]])</f>
        <v>1.6984999999999957</v>
      </c>
      <c r="X3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3.1759999999999877</v>
      </c>
      <c r="Y36" s="2">
        <f>-(IFERROR(CombinedDelayMatch[[#This Row],[Adj. Average (ps)]], 0)-IFERROR(CombinedDelayMatch[[#This Row],[Average 5EV (ps)]],0))</f>
        <v>-1.6984999999999957</v>
      </c>
      <c r="Z3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-3.1760000000000019</v>
      </c>
    </row>
    <row r="37" spans="1:26" x14ac:dyDescent="0.25">
      <c r="A37">
        <v>504</v>
      </c>
      <c r="B37" s="1" t="s">
        <v>1174</v>
      </c>
      <c r="C37" s="1" t="s">
        <v>837</v>
      </c>
      <c r="D37" s="1" t="s">
        <v>1175</v>
      </c>
      <c r="E37">
        <v>83.171000000000006</v>
      </c>
      <c r="F37">
        <v>84.007000000000005</v>
      </c>
      <c r="G37">
        <v>504</v>
      </c>
      <c r="H37" s="1" t="s">
        <v>1174</v>
      </c>
      <c r="I37" s="1" t="s">
        <v>837</v>
      </c>
      <c r="J37" s="5" t="s">
        <v>1175</v>
      </c>
      <c r="K37">
        <v>84.850999999999999</v>
      </c>
      <c r="L37">
        <v>85.703999999999994</v>
      </c>
      <c r="M37" t="s">
        <v>1955</v>
      </c>
      <c r="N37">
        <v>8</v>
      </c>
      <c r="O37" s="1">
        <f>AVERAGE(CombinedDelayMatch[[#This Row],[Min Trace Delay (ps)]],CombinedDelayMatch[[#This Row],[Max Trace Delay (ps)]])</f>
        <v>83.588999999999999</v>
      </c>
      <c r="P37" s="1">
        <f>AVERAGE(CombinedDelayMatch[[#This Row],[xczu5ev-sfvc784-1-e.Min Trace Delay (ps)]],CombinedDelayMatch[[#This Row],[xczu5ev-sfvc784-1-e.Max Trace Delay (ps)]])</f>
        <v>85.277500000000003</v>
      </c>
      <c r="Q37" s="1">
        <f>_xlfn.AGGREGATE(1,6,CombinedDelayMatch[[#This Row],[Average 2CG (ps)]],CombinedDelayMatch[[#This Row],[Average 5EV (ps)]])</f>
        <v>84.433250000000001</v>
      </c>
      <c r="R37" s="2">
        <f>-(IFERROR(CombinedDelayMatch[[#This Row],[Average]], 0)-IFERROR(CombinedDelayMatch[[#This Row],[Average 5EV (ps)]],0))</f>
        <v>0.84425000000000239</v>
      </c>
      <c r="S37"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-0.63325000000000387</v>
      </c>
      <c r="T37"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7" s="4">
        <f>CombinedDelayMatch[[#This Row],[Average]]+CombinedDelayMatch[[#This Row],[5EV Adjustment]]</f>
        <v>84.433250000000001</v>
      </c>
      <c r="V37" s="4">
        <f>CombinedDelayMatch[[#This Row],[Adj. Average (ps)]]/6.5</f>
        <v>12.98973076923077</v>
      </c>
      <c r="W37" s="2">
        <f>-(CombinedDelayMatch[[#This Row],[Adj. Average (ps)]]-CombinedDelayMatch[[#This Row],[Average 2CG (ps)]])</f>
        <v>-0.84425000000000239</v>
      </c>
      <c r="X3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0.63324999999998965</v>
      </c>
      <c r="Y37" s="2">
        <f>-(IFERROR(CombinedDelayMatch[[#This Row],[Adj. Average (ps)]], 0)-IFERROR(CombinedDelayMatch[[#This Row],[Average 5EV (ps)]],0))</f>
        <v>0.84425000000000239</v>
      </c>
      <c r="Z3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-0.63325000000000387</v>
      </c>
    </row>
    <row r="38" spans="1:26" x14ac:dyDescent="0.25">
      <c r="A38">
        <v>504</v>
      </c>
      <c r="B38" s="1" t="s">
        <v>1196</v>
      </c>
      <c r="C38" s="1" t="s">
        <v>837</v>
      </c>
      <c r="D38" s="1" t="s">
        <v>1197</v>
      </c>
      <c r="E38">
        <v>79.933999999999997</v>
      </c>
      <c r="F38">
        <v>80.736999999999995</v>
      </c>
      <c r="G38">
        <v>504</v>
      </c>
      <c r="H38" s="1" t="s">
        <v>1196</v>
      </c>
      <c r="I38" s="1" t="s">
        <v>837</v>
      </c>
      <c r="J38" s="5" t="s">
        <v>1197</v>
      </c>
      <c r="K38">
        <v>84.954999999999998</v>
      </c>
      <c r="L38">
        <v>85.808999999999997</v>
      </c>
      <c r="M38" t="s">
        <v>1955</v>
      </c>
      <c r="N38">
        <v>8</v>
      </c>
      <c r="O38" s="1">
        <f>AVERAGE(CombinedDelayMatch[[#This Row],[Min Trace Delay (ps)]],CombinedDelayMatch[[#This Row],[Max Trace Delay (ps)]])</f>
        <v>80.335499999999996</v>
      </c>
      <c r="P38" s="1">
        <f>AVERAGE(CombinedDelayMatch[[#This Row],[xczu5ev-sfvc784-1-e.Min Trace Delay (ps)]],CombinedDelayMatch[[#This Row],[xczu5ev-sfvc784-1-e.Max Trace Delay (ps)]])</f>
        <v>85.382000000000005</v>
      </c>
      <c r="Q38" s="1">
        <f>_xlfn.AGGREGATE(1,6,CombinedDelayMatch[[#This Row],[Average 2CG (ps)]],CombinedDelayMatch[[#This Row],[Average 5EV (ps)]])</f>
        <v>82.858750000000001</v>
      </c>
      <c r="R38" s="2">
        <f>-(IFERROR(CombinedDelayMatch[[#This Row],[Average]], 0)-IFERROR(CombinedDelayMatch[[#This Row],[Average 5EV (ps)]],0))</f>
        <v>2.5232500000000044</v>
      </c>
      <c r="S38"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1.0457499999999982</v>
      </c>
      <c r="T38"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8" s="4">
        <f>CombinedDelayMatch[[#This Row],[Average]]+CombinedDelayMatch[[#This Row],[5EV Adjustment]]</f>
        <v>82.858750000000001</v>
      </c>
      <c r="V38" s="4">
        <f>CombinedDelayMatch[[#This Row],[Adj. Average (ps)]]/6.5</f>
        <v>12.7475</v>
      </c>
      <c r="W38" s="2">
        <f>-(CombinedDelayMatch[[#This Row],[Adj. Average (ps)]]-CombinedDelayMatch[[#This Row],[Average 2CG (ps)]])</f>
        <v>-2.5232500000000044</v>
      </c>
      <c r="X3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-1.0457500000000124</v>
      </c>
      <c r="Y38" s="2">
        <f>-(IFERROR(CombinedDelayMatch[[#This Row],[Adj. Average (ps)]], 0)-IFERROR(CombinedDelayMatch[[#This Row],[Average 5EV (ps)]],0))</f>
        <v>2.5232500000000044</v>
      </c>
      <c r="Z3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1.0457499999999982</v>
      </c>
    </row>
    <row r="39" spans="1:26" x14ac:dyDescent="0.25">
      <c r="A39">
        <v>504</v>
      </c>
      <c r="B39" s="1" t="s">
        <v>1218</v>
      </c>
      <c r="C39" s="1" t="s">
        <v>837</v>
      </c>
      <c r="D39" s="1" t="s">
        <v>1219</v>
      </c>
      <c r="E39">
        <v>79.588999999999999</v>
      </c>
      <c r="F39">
        <v>80.388999999999996</v>
      </c>
      <c r="G39">
        <v>504</v>
      </c>
      <c r="H39" s="1" t="s">
        <v>1218</v>
      </c>
      <c r="I39" s="1" t="s">
        <v>837</v>
      </c>
      <c r="J39" s="5" t="s">
        <v>1219</v>
      </c>
      <c r="K39">
        <v>81.049000000000007</v>
      </c>
      <c r="L39">
        <v>81.863</v>
      </c>
      <c r="M39" t="s">
        <v>1955</v>
      </c>
      <c r="N39">
        <v>8</v>
      </c>
      <c r="O39" s="1">
        <f>AVERAGE(CombinedDelayMatch[[#This Row],[Min Trace Delay (ps)]],CombinedDelayMatch[[#This Row],[Max Trace Delay (ps)]])</f>
        <v>79.989000000000004</v>
      </c>
      <c r="P39" s="1">
        <f>AVERAGE(CombinedDelayMatch[[#This Row],[xczu5ev-sfvc784-1-e.Min Trace Delay (ps)]],CombinedDelayMatch[[#This Row],[xczu5ev-sfvc784-1-e.Max Trace Delay (ps)]])</f>
        <v>81.456000000000003</v>
      </c>
      <c r="Q39" s="1">
        <f>_xlfn.AGGREGATE(1,6,CombinedDelayMatch[[#This Row],[Average 2CG (ps)]],CombinedDelayMatch[[#This Row],[Average 5EV (ps)]])</f>
        <v>80.722499999999997</v>
      </c>
      <c r="R39" s="2">
        <f>-(IFERROR(CombinedDelayMatch[[#This Row],[Average]], 0)-IFERROR(CombinedDelayMatch[[#This Row],[Average 5EV (ps)]],0))</f>
        <v>0.73350000000000648</v>
      </c>
      <c r="S39"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-0.74399999999999977</v>
      </c>
      <c r="T39"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9" s="4">
        <f>CombinedDelayMatch[[#This Row],[Average]]+CombinedDelayMatch[[#This Row],[5EV Adjustment]]</f>
        <v>80.722499999999997</v>
      </c>
      <c r="V39" s="4">
        <f>CombinedDelayMatch[[#This Row],[Adj. Average (ps)]]/6.5</f>
        <v>12.418846153846154</v>
      </c>
      <c r="W39" s="2">
        <f>-(CombinedDelayMatch[[#This Row],[Adj. Average (ps)]]-CombinedDelayMatch[[#This Row],[Average 2CG (ps)]])</f>
        <v>-0.73349999999999227</v>
      </c>
      <c r="X3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0.74399999999999977</v>
      </c>
      <c r="Y39" s="2">
        <f>-(IFERROR(CombinedDelayMatch[[#This Row],[Adj. Average (ps)]], 0)-IFERROR(CombinedDelayMatch[[#This Row],[Average 5EV (ps)]],0))</f>
        <v>0.73350000000000648</v>
      </c>
      <c r="Z3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-0.74399999999999977</v>
      </c>
    </row>
    <row r="40" spans="1:26" x14ac:dyDescent="0.25">
      <c r="A40">
        <v>504</v>
      </c>
      <c r="B40" s="1" t="s">
        <v>1240</v>
      </c>
      <c r="C40" s="1" t="s">
        <v>837</v>
      </c>
      <c r="D40" s="1" t="s">
        <v>1241</v>
      </c>
      <c r="E40">
        <v>76.650000000000006</v>
      </c>
      <c r="F40">
        <v>77.421000000000006</v>
      </c>
      <c r="G40">
        <v>504</v>
      </c>
      <c r="H40" s="1" t="s">
        <v>1240</v>
      </c>
      <c r="I40" s="1" t="s">
        <v>837</v>
      </c>
      <c r="J40" s="5" t="s">
        <v>1241</v>
      </c>
      <c r="K40">
        <v>80.938000000000002</v>
      </c>
      <c r="L40">
        <v>81.751999999999995</v>
      </c>
      <c r="M40" t="s">
        <v>1955</v>
      </c>
      <c r="N40">
        <v>8</v>
      </c>
      <c r="O40" s="1">
        <f>AVERAGE(CombinedDelayMatch[[#This Row],[Min Trace Delay (ps)]],CombinedDelayMatch[[#This Row],[Max Trace Delay (ps)]])</f>
        <v>77.035500000000013</v>
      </c>
      <c r="P40" s="1">
        <f>AVERAGE(CombinedDelayMatch[[#This Row],[xczu5ev-sfvc784-1-e.Min Trace Delay (ps)]],CombinedDelayMatch[[#This Row],[xczu5ev-sfvc784-1-e.Max Trace Delay (ps)]])</f>
        <v>81.344999999999999</v>
      </c>
      <c r="Q40" s="1">
        <f>_xlfn.AGGREGATE(1,6,CombinedDelayMatch[[#This Row],[Average 2CG (ps)]],CombinedDelayMatch[[#This Row],[Average 5EV (ps)]])</f>
        <v>79.190250000000006</v>
      </c>
      <c r="R40" s="2">
        <f>-(IFERROR(CombinedDelayMatch[[#This Row],[Average]], 0)-IFERROR(CombinedDelayMatch[[#This Row],[Average 5EV (ps)]],0))</f>
        <v>2.1547499999999928</v>
      </c>
      <c r="S40"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0.67724999999998658</v>
      </c>
      <c r="T40"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0" s="4">
        <f>CombinedDelayMatch[[#This Row],[Average]]+CombinedDelayMatch[[#This Row],[5EV Adjustment]]</f>
        <v>79.190250000000006</v>
      </c>
      <c r="V40" s="4">
        <f>CombinedDelayMatch[[#This Row],[Adj. Average (ps)]]/6.5</f>
        <v>12.183115384615386</v>
      </c>
      <c r="W40" s="2">
        <f>-(CombinedDelayMatch[[#This Row],[Adj. Average (ps)]]-CombinedDelayMatch[[#This Row],[Average 2CG (ps)]])</f>
        <v>-2.1547499999999928</v>
      </c>
      <c r="X4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-0.6772500000000008</v>
      </c>
      <c r="Y40" s="2">
        <f>-(IFERROR(CombinedDelayMatch[[#This Row],[Adj. Average (ps)]], 0)-IFERROR(CombinedDelayMatch[[#This Row],[Average 5EV (ps)]],0))</f>
        <v>2.1547499999999928</v>
      </c>
      <c r="Z4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0.67724999999998658</v>
      </c>
    </row>
    <row r="41" spans="1:26" x14ac:dyDescent="0.25">
      <c r="A41">
        <v>504</v>
      </c>
      <c r="B41" s="1" t="s">
        <v>1262</v>
      </c>
      <c r="C41" s="1" t="s">
        <v>837</v>
      </c>
      <c r="D41" s="1" t="s">
        <v>1263</v>
      </c>
      <c r="E41">
        <v>90.933999999999997</v>
      </c>
      <c r="F41">
        <v>91.847999999999999</v>
      </c>
      <c r="G41">
        <v>504</v>
      </c>
      <c r="H41" s="1" t="s">
        <v>1262</v>
      </c>
      <c r="I41" s="1" t="s">
        <v>837</v>
      </c>
      <c r="J41" s="5" t="s">
        <v>1263</v>
      </c>
      <c r="K41">
        <v>96.284000000000006</v>
      </c>
      <c r="L41">
        <v>97.251999999999995</v>
      </c>
      <c r="M41" t="s">
        <v>1955</v>
      </c>
      <c r="N41">
        <v>8</v>
      </c>
      <c r="O41" s="1">
        <f>AVERAGE(CombinedDelayMatch[[#This Row],[Min Trace Delay (ps)]],CombinedDelayMatch[[#This Row],[Max Trace Delay (ps)]])</f>
        <v>91.390999999999991</v>
      </c>
      <c r="P41" s="1">
        <f>AVERAGE(CombinedDelayMatch[[#This Row],[xczu5ev-sfvc784-1-e.Min Trace Delay (ps)]],CombinedDelayMatch[[#This Row],[xczu5ev-sfvc784-1-e.Max Trace Delay (ps)]])</f>
        <v>96.768000000000001</v>
      </c>
      <c r="Q41" s="1">
        <f>_xlfn.AGGREGATE(1,6,CombinedDelayMatch[[#This Row],[Average 2CG (ps)]],CombinedDelayMatch[[#This Row],[Average 5EV (ps)]])</f>
        <v>94.079499999999996</v>
      </c>
      <c r="R41" s="2">
        <f>-(IFERROR(CombinedDelayMatch[[#This Row],[Average]], 0)-IFERROR(CombinedDelayMatch[[#This Row],[Average 5EV (ps)]],0))</f>
        <v>2.6885000000000048</v>
      </c>
      <c r="S41"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1.2109999999999985</v>
      </c>
      <c r="T41"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1" s="4">
        <f>CombinedDelayMatch[[#This Row],[Average]]+CombinedDelayMatch[[#This Row],[5EV Adjustment]]</f>
        <v>94.079499999999996</v>
      </c>
      <c r="V41" s="4">
        <f>CombinedDelayMatch[[#This Row],[Adj. Average (ps)]]/6.5</f>
        <v>14.47376923076923</v>
      </c>
      <c r="W41" s="2">
        <f>-(CombinedDelayMatch[[#This Row],[Adj. Average (ps)]]-CombinedDelayMatch[[#This Row],[Average 2CG (ps)]])</f>
        <v>-2.6885000000000048</v>
      </c>
      <c r="X4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-1.2110000000000127</v>
      </c>
      <c r="Y41" s="2">
        <f>-(IFERROR(CombinedDelayMatch[[#This Row],[Adj. Average (ps)]], 0)-IFERROR(CombinedDelayMatch[[#This Row],[Average 5EV (ps)]],0))</f>
        <v>2.6885000000000048</v>
      </c>
      <c r="Z4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1.2109999999999985</v>
      </c>
    </row>
    <row r="42" spans="1:26" x14ac:dyDescent="0.25">
      <c r="A42">
        <v>504</v>
      </c>
      <c r="B42" s="1" t="s">
        <v>1284</v>
      </c>
      <c r="C42" s="1" t="s">
        <v>837</v>
      </c>
      <c r="D42" s="1" t="s">
        <v>1285</v>
      </c>
      <c r="E42">
        <v>86.075000000000003</v>
      </c>
      <c r="F42">
        <v>86.94</v>
      </c>
      <c r="G42">
        <v>504</v>
      </c>
      <c r="H42" s="1" t="s">
        <v>1284</v>
      </c>
      <c r="I42" s="1" t="s">
        <v>837</v>
      </c>
      <c r="J42" s="5" t="s">
        <v>1285</v>
      </c>
      <c r="K42">
        <v>90.692999999999998</v>
      </c>
      <c r="L42">
        <v>91.605000000000004</v>
      </c>
      <c r="M42" t="s">
        <v>1955</v>
      </c>
      <c r="N42">
        <v>8</v>
      </c>
      <c r="O42" s="1">
        <f>AVERAGE(CombinedDelayMatch[[#This Row],[Min Trace Delay (ps)]],CombinedDelayMatch[[#This Row],[Max Trace Delay (ps)]])</f>
        <v>86.507499999999993</v>
      </c>
      <c r="P42" s="1">
        <f>AVERAGE(CombinedDelayMatch[[#This Row],[xczu5ev-sfvc784-1-e.Min Trace Delay (ps)]],CombinedDelayMatch[[#This Row],[xczu5ev-sfvc784-1-e.Max Trace Delay (ps)]])</f>
        <v>91.149000000000001</v>
      </c>
      <c r="Q42" s="1">
        <f>_xlfn.AGGREGATE(1,6,CombinedDelayMatch[[#This Row],[Average 2CG (ps)]],CombinedDelayMatch[[#This Row],[Average 5EV (ps)]])</f>
        <v>88.828249999999997</v>
      </c>
      <c r="R42" s="2">
        <f>-(IFERROR(CombinedDelayMatch[[#This Row],[Average]], 0)-IFERROR(CombinedDelayMatch[[#This Row],[Average 5EV (ps)]],0))</f>
        <v>2.3207500000000039</v>
      </c>
      <c r="S42"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0.84324999999999761</v>
      </c>
      <c r="T42"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2" s="4">
        <f>CombinedDelayMatch[[#This Row],[Average]]+CombinedDelayMatch[[#This Row],[5EV Adjustment]]</f>
        <v>88.828249999999997</v>
      </c>
      <c r="V42" s="4">
        <f>CombinedDelayMatch[[#This Row],[Adj. Average (ps)]]/6.5</f>
        <v>13.665884615384615</v>
      </c>
      <c r="W42" s="2">
        <f>-(CombinedDelayMatch[[#This Row],[Adj. Average (ps)]]-CombinedDelayMatch[[#This Row],[Average 2CG (ps)]])</f>
        <v>-2.3207500000000039</v>
      </c>
      <c r="X4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-0.84325000000001182</v>
      </c>
      <c r="Y42" s="2">
        <f>-(IFERROR(CombinedDelayMatch[[#This Row],[Adj. Average (ps)]], 0)-IFERROR(CombinedDelayMatch[[#This Row],[Average 5EV (ps)]],0))</f>
        <v>2.3207500000000039</v>
      </c>
      <c r="Z4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0.84324999999999761</v>
      </c>
    </row>
    <row r="43" spans="1:26" x14ac:dyDescent="0.25">
      <c r="A43">
        <v>504</v>
      </c>
      <c r="B43" s="1" t="s">
        <v>1306</v>
      </c>
      <c r="C43" s="1" t="s">
        <v>837</v>
      </c>
      <c r="D43" s="1" t="s">
        <v>1307</v>
      </c>
      <c r="E43">
        <v>85.391000000000005</v>
      </c>
      <c r="F43">
        <v>86.248999999999995</v>
      </c>
      <c r="G43">
        <v>504</v>
      </c>
      <c r="H43" s="1" t="s">
        <v>1306</v>
      </c>
      <c r="I43" s="1" t="s">
        <v>837</v>
      </c>
      <c r="J43" s="5" t="s">
        <v>1307</v>
      </c>
      <c r="K43">
        <v>94.552000000000007</v>
      </c>
      <c r="L43">
        <v>95.503</v>
      </c>
      <c r="M43" t="s">
        <v>1955</v>
      </c>
      <c r="N43">
        <v>8</v>
      </c>
      <c r="O43" s="1">
        <f>AVERAGE(CombinedDelayMatch[[#This Row],[Min Trace Delay (ps)]],CombinedDelayMatch[[#This Row],[Max Trace Delay (ps)]])</f>
        <v>85.82</v>
      </c>
      <c r="P43" s="1">
        <f>AVERAGE(CombinedDelayMatch[[#This Row],[xczu5ev-sfvc784-1-e.Min Trace Delay (ps)]],CombinedDelayMatch[[#This Row],[xczu5ev-sfvc784-1-e.Max Trace Delay (ps)]])</f>
        <v>95.027500000000003</v>
      </c>
      <c r="Q43" s="1">
        <f>_xlfn.AGGREGATE(1,6,CombinedDelayMatch[[#This Row],[Average 2CG (ps)]],CombinedDelayMatch[[#This Row],[Average 5EV (ps)]])</f>
        <v>90.423749999999998</v>
      </c>
      <c r="R43" s="2">
        <f>-(IFERROR(CombinedDelayMatch[[#This Row],[Average]], 0)-IFERROR(CombinedDelayMatch[[#This Row],[Average 5EV (ps)]],0))</f>
        <v>4.6037500000000051</v>
      </c>
      <c r="S43"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3.1262499999999989</v>
      </c>
      <c r="T43"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3" s="4">
        <f>CombinedDelayMatch[[#This Row],[Average]]+CombinedDelayMatch[[#This Row],[5EV Adjustment]]</f>
        <v>90.423749999999998</v>
      </c>
      <c r="V43" s="4">
        <f>CombinedDelayMatch[[#This Row],[Adj. Average (ps)]]/6.5</f>
        <v>13.911346153846154</v>
      </c>
      <c r="W43" s="2">
        <f>-(CombinedDelayMatch[[#This Row],[Adj. Average (ps)]]-CombinedDelayMatch[[#This Row],[Average 2CG (ps)]])</f>
        <v>-4.6037500000000051</v>
      </c>
      <c r="X4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-3.1262500000000131</v>
      </c>
      <c r="Y43" s="2">
        <f>-(IFERROR(CombinedDelayMatch[[#This Row],[Adj. Average (ps)]], 0)-IFERROR(CombinedDelayMatch[[#This Row],[Average 5EV (ps)]],0))</f>
        <v>4.6037500000000051</v>
      </c>
      <c r="Z4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3.1262499999999989</v>
      </c>
    </row>
    <row r="44" spans="1:26" x14ac:dyDescent="0.25">
      <c r="A44">
        <v>504</v>
      </c>
      <c r="B44" s="1" t="s">
        <v>1312</v>
      </c>
      <c r="C44" s="1" t="s">
        <v>837</v>
      </c>
      <c r="D44" s="1" t="s">
        <v>1313</v>
      </c>
      <c r="E44">
        <v>92.448999999999998</v>
      </c>
      <c r="F44">
        <v>93.378</v>
      </c>
      <c r="G44">
        <v>504</v>
      </c>
      <c r="H44" s="1" t="s">
        <v>1312</v>
      </c>
      <c r="I44" s="1" t="s">
        <v>837</v>
      </c>
      <c r="J44" s="5" t="s">
        <v>1313</v>
      </c>
      <c r="K44">
        <v>87.614999999999995</v>
      </c>
      <c r="L44">
        <v>88.495000000000005</v>
      </c>
      <c r="M44" t="s">
        <v>1955</v>
      </c>
      <c r="N44">
        <v>8</v>
      </c>
      <c r="O44" s="1">
        <f>AVERAGE(CombinedDelayMatch[[#This Row],[Min Trace Delay (ps)]],CombinedDelayMatch[[#This Row],[Max Trace Delay (ps)]])</f>
        <v>92.913499999999999</v>
      </c>
      <c r="P44" s="1">
        <f>AVERAGE(CombinedDelayMatch[[#This Row],[xczu5ev-sfvc784-1-e.Min Trace Delay (ps)]],CombinedDelayMatch[[#This Row],[xczu5ev-sfvc784-1-e.Max Trace Delay (ps)]])</f>
        <v>88.055000000000007</v>
      </c>
      <c r="Q44" s="1">
        <f>_xlfn.AGGREGATE(1,6,CombinedDelayMatch[[#This Row],[Average 2CG (ps)]],CombinedDelayMatch[[#This Row],[Average 5EV (ps)]])</f>
        <v>90.484250000000003</v>
      </c>
      <c r="R44" s="2">
        <f>-(IFERROR(CombinedDelayMatch[[#This Row],[Average]], 0)-IFERROR(CombinedDelayMatch[[#This Row],[Average 5EV (ps)]],0))</f>
        <v>-2.4292499999999961</v>
      </c>
      <c r="S44"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-3.9067500000000024</v>
      </c>
      <c r="T44"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4" s="4">
        <f>CombinedDelayMatch[[#This Row],[Average]]+CombinedDelayMatch[[#This Row],[5EV Adjustment]]</f>
        <v>90.484250000000003</v>
      </c>
      <c r="V44" s="4">
        <f>CombinedDelayMatch[[#This Row],[Adj. Average (ps)]]/6.5</f>
        <v>13.920653846153847</v>
      </c>
      <c r="W44" s="2">
        <f>-(CombinedDelayMatch[[#This Row],[Adj. Average (ps)]]-CombinedDelayMatch[[#This Row],[Average 2CG (ps)]])</f>
        <v>2.4292499999999961</v>
      </c>
      <c r="X4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3.9067499999999882</v>
      </c>
      <c r="Y44" s="2">
        <f>-(IFERROR(CombinedDelayMatch[[#This Row],[Adj. Average (ps)]], 0)-IFERROR(CombinedDelayMatch[[#This Row],[Average 5EV (ps)]],0))</f>
        <v>-2.4292499999999961</v>
      </c>
      <c r="Z4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-3.9067500000000024</v>
      </c>
    </row>
    <row r="45" spans="1:26" x14ac:dyDescent="0.25">
      <c r="A45">
        <v>504</v>
      </c>
      <c r="B45" s="1" t="s">
        <v>1318</v>
      </c>
      <c r="C45" s="1" t="s">
        <v>837</v>
      </c>
      <c r="D45" s="1" t="s">
        <v>1319</v>
      </c>
      <c r="E45">
        <v>87.164000000000001</v>
      </c>
      <c r="F45">
        <v>88.04</v>
      </c>
      <c r="G45">
        <v>504</v>
      </c>
      <c r="H45" s="1" t="s">
        <v>1318</v>
      </c>
      <c r="I45" s="1" t="s">
        <v>837</v>
      </c>
      <c r="J45" s="5" t="s">
        <v>1319</v>
      </c>
      <c r="K45">
        <v>89.91</v>
      </c>
      <c r="L45">
        <v>90.813999999999993</v>
      </c>
      <c r="M45" t="s">
        <v>1955</v>
      </c>
      <c r="N45">
        <v>1</v>
      </c>
      <c r="O45" s="1">
        <f>AVERAGE(CombinedDelayMatch[[#This Row],[Min Trace Delay (ps)]],CombinedDelayMatch[[#This Row],[Max Trace Delay (ps)]])</f>
        <v>87.602000000000004</v>
      </c>
      <c r="P45" s="1">
        <f>AVERAGE(CombinedDelayMatch[[#This Row],[xczu5ev-sfvc784-1-e.Min Trace Delay (ps)]],CombinedDelayMatch[[#This Row],[xczu5ev-sfvc784-1-e.Max Trace Delay (ps)]])</f>
        <v>90.361999999999995</v>
      </c>
      <c r="Q45" s="1">
        <f>_xlfn.AGGREGATE(1,6,CombinedDelayMatch[[#This Row],[Average 2CG (ps)]],CombinedDelayMatch[[#This Row],[Average 5EV (ps)]])</f>
        <v>88.981999999999999</v>
      </c>
      <c r="R45" s="2">
        <f>-(IFERROR(CombinedDelayMatch[[#This Row],[Average]], 0)-IFERROR(CombinedDelayMatch[[#This Row],[Average 5EV (ps)]],0))</f>
        <v>1.3799999999999955</v>
      </c>
      <c r="S45"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-9.75000000000108E-2</v>
      </c>
      <c r="T45"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5" s="4">
        <f>CombinedDelayMatch[[#This Row],[Average]]+CombinedDelayMatch[[#This Row],[5EV Adjustment]]</f>
        <v>88.981999999999999</v>
      </c>
      <c r="V45" s="4">
        <f>CombinedDelayMatch[[#This Row],[Adj. Average (ps)]]/6.5</f>
        <v>13.689538461538461</v>
      </c>
      <c r="W45" s="2">
        <f>-(CombinedDelayMatch[[#This Row],[Adj. Average (ps)]]-CombinedDelayMatch[[#This Row],[Average 2CG (ps)]])</f>
        <v>-1.3799999999999955</v>
      </c>
      <c r="X4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9.7499999999996589E-2</v>
      </c>
      <c r="Y45" s="2">
        <f>-(IFERROR(CombinedDelayMatch[[#This Row],[Adj. Average (ps)]], 0)-IFERROR(CombinedDelayMatch[[#This Row],[Average 5EV (ps)]],0))</f>
        <v>1.3799999999999955</v>
      </c>
      <c r="Z4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-9.75000000000108E-2</v>
      </c>
    </row>
    <row r="46" spans="1:26" x14ac:dyDescent="0.25">
      <c r="A46">
        <v>504</v>
      </c>
      <c r="B46" s="1" t="s">
        <v>1336</v>
      </c>
      <c r="C46" s="1" t="s">
        <v>837</v>
      </c>
      <c r="D46" s="1" t="s">
        <v>1337</v>
      </c>
      <c r="E46">
        <v>87.626000000000005</v>
      </c>
      <c r="F46">
        <v>88.506</v>
      </c>
      <c r="G46">
        <v>504</v>
      </c>
      <c r="H46" s="1" t="s">
        <v>1336</v>
      </c>
      <c r="I46" s="1" t="s">
        <v>837</v>
      </c>
      <c r="J46" s="5" t="s">
        <v>1337</v>
      </c>
      <c r="K46">
        <v>90.566000000000003</v>
      </c>
      <c r="L46">
        <v>91.475999999999999</v>
      </c>
      <c r="M46" t="s">
        <v>1976</v>
      </c>
      <c r="N46">
        <v>0</v>
      </c>
      <c r="O46" s="1">
        <f>AVERAGE(CombinedDelayMatch[[#This Row],[Min Trace Delay (ps)]],CombinedDelayMatch[[#This Row],[Max Trace Delay (ps)]])</f>
        <v>88.066000000000003</v>
      </c>
      <c r="P46" s="1">
        <f>AVERAGE(CombinedDelayMatch[[#This Row],[xczu5ev-sfvc784-1-e.Min Trace Delay (ps)]],CombinedDelayMatch[[#This Row],[xczu5ev-sfvc784-1-e.Max Trace Delay (ps)]])</f>
        <v>91.021000000000001</v>
      </c>
      <c r="Q46" s="1">
        <f>_xlfn.AGGREGATE(1,6,CombinedDelayMatch[[#This Row],[Average 2CG (ps)]],CombinedDelayMatch[[#This Row],[Average 5EV (ps)]])</f>
        <v>89.543499999999995</v>
      </c>
      <c r="R46" s="2">
        <f>-(IFERROR(CombinedDelayMatch[[#This Row],[Average]], 0)-IFERROR(CombinedDelayMatch[[#This Row],[Average 5EV (ps)]],0))</f>
        <v>1.4775000000000063</v>
      </c>
      <c r="S46"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6"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6" s="4">
        <f>CombinedDelayMatch[[#This Row],[Average]]+CombinedDelayMatch[[#This Row],[5EV Adjustment]]</f>
        <v>89.543499999999995</v>
      </c>
      <c r="V46" s="4">
        <f>CombinedDelayMatch[[#This Row],[Adj. Average (ps)]]/6.5</f>
        <v>13.775923076923076</v>
      </c>
      <c r="W46" s="2">
        <f>-(CombinedDelayMatch[[#This Row],[Adj. Average (ps)]]-CombinedDelayMatch[[#This Row],[Average 2CG (ps)]])</f>
        <v>-1.477499999999992</v>
      </c>
      <c r="X4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6" s="2">
        <f>-(IFERROR(CombinedDelayMatch[[#This Row],[Adj. Average (ps)]], 0)-IFERROR(CombinedDelayMatch[[#This Row],[Average 5EV (ps)]],0))</f>
        <v>1.4775000000000063</v>
      </c>
      <c r="Z4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7" spans="1:26" x14ac:dyDescent="0.25">
      <c r="A47">
        <v>504</v>
      </c>
      <c r="B47" s="1" t="s">
        <v>1158</v>
      </c>
      <c r="C47" s="1" t="s">
        <v>837</v>
      </c>
      <c r="D47" s="1" t="s">
        <v>1159</v>
      </c>
      <c r="E47">
        <v>79.441999999999993</v>
      </c>
      <c r="F47">
        <v>80.239999999999995</v>
      </c>
      <c r="G47">
        <v>504</v>
      </c>
      <c r="H47" s="1" t="s">
        <v>1158</v>
      </c>
      <c r="I47" s="1" t="s">
        <v>837</v>
      </c>
      <c r="J47" s="5" t="s">
        <v>1159</v>
      </c>
      <c r="K47">
        <v>85.159000000000006</v>
      </c>
      <c r="L47">
        <v>86.015000000000001</v>
      </c>
      <c r="M47" t="s">
        <v>1949</v>
      </c>
      <c r="N47">
        <v>8</v>
      </c>
      <c r="O47" s="1">
        <f>AVERAGE(CombinedDelayMatch[[#This Row],[Min Trace Delay (ps)]],CombinedDelayMatch[[#This Row],[Max Trace Delay (ps)]])</f>
        <v>79.840999999999994</v>
      </c>
      <c r="P47" s="1">
        <f>AVERAGE(CombinedDelayMatch[[#This Row],[xczu5ev-sfvc784-1-e.Min Trace Delay (ps)]],CombinedDelayMatch[[#This Row],[xczu5ev-sfvc784-1-e.Max Trace Delay (ps)]])</f>
        <v>85.587000000000003</v>
      </c>
      <c r="Q47" s="1">
        <f>_xlfn.AGGREGATE(1,6,CombinedDelayMatch[[#This Row],[Average 2CG (ps)]],CombinedDelayMatch[[#This Row],[Average 5EV (ps)]])</f>
        <v>82.713999999999999</v>
      </c>
      <c r="R47" s="2">
        <f>-(IFERROR(CombinedDelayMatch[[#This Row],[Average]], 0)-IFERROR(CombinedDelayMatch[[#This Row],[Average 5EV (ps)]],0))</f>
        <v>2.8730000000000047</v>
      </c>
      <c r="S47"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3.4307500000000175</v>
      </c>
      <c r="T47"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7" s="4">
        <f>CombinedDelayMatch[[#This Row],[Average]]+CombinedDelayMatch[[#This Row],[5EV Adjustment]]</f>
        <v>82.713999999999999</v>
      </c>
      <c r="V47" s="4">
        <f>CombinedDelayMatch[[#This Row],[Adj. Average (ps)]]/6.5</f>
        <v>12.72523076923077</v>
      </c>
      <c r="W47" s="2">
        <f>-(CombinedDelayMatch[[#This Row],[Adj. Average (ps)]]-CombinedDelayMatch[[#This Row],[Average 2CG (ps)]])</f>
        <v>-2.8730000000000047</v>
      </c>
      <c r="X4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-3.4307500000000033</v>
      </c>
      <c r="Y47" s="2">
        <f>-(IFERROR(CombinedDelayMatch[[#This Row],[Adj. Average (ps)]], 0)-IFERROR(CombinedDelayMatch[[#This Row],[Average 5EV (ps)]],0))</f>
        <v>2.8730000000000047</v>
      </c>
      <c r="Z4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3.4307500000000175</v>
      </c>
    </row>
    <row r="48" spans="1:26" x14ac:dyDescent="0.25">
      <c r="A48">
        <v>504</v>
      </c>
      <c r="B48" s="1" t="s">
        <v>1176</v>
      </c>
      <c r="C48" s="1" t="s">
        <v>837</v>
      </c>
      <c r="D48" s="1" t="s">
        <v>1177</v>
      </c>
      <c r="E48">
        <v>87.48</v>
      </c>
      <c r="F48">
        <v>88.358999999999995</v>
      </c>
      <c r="G48">
        <v>504</v>
      </c>
      <c r="H48" s="1" t="s">
        <v>1176</v>
      </c>
      <c r="I48" s="1" t="s">
        <v>837</v>
      </c>
      <c r="J48" s="5" t="s">
        <v>1177</v>
      </c>
      <c r="K48">
        <v>83.320999999999998</v>
      </c>
      <c r="L48">
        <v>84.158000000000001</v>
      </c>
      <c r="M48" t="s">
        <v>1949</v>
      </c>
      <c r="N48">
        <v>8</v>
      </c>
      <c r="O48" s="1">
        <f>AVERAGE(CombinedDelayMatch[[#This Row],[Min Trace Delay (ps)]],CombinedDelayMatch[[#This Row],[Max Trace Delay (ps)]])</f>
        <v>87.919499999999999</v>
      </c>
      <c r="P48" s="1">
        <f>AVERAGE(CombinedDelayMatch[[#This Row],[xczu5ev-sfvc784-1-e.Min Trace Delay (ps)]],CombinedDelayMatch[[#This Row],[xczu5ev-sfvc784-1-e.Max Trace Delay (ps)]])</f>
        <v>83.739499999999992</v>
      </c>
      <c r="Q48" s="1">
        <f>_xlfn.AGGREGATE(1,6,CombinedDelayMatch[[#This Row],[Average 2CG (ps)]],CombinedDelayMatch[[#This Row],[Average 5EV (ps)]])</f>
        <v>85.829499999999996</v>
      </c>
      <c r="R48" s="2">
        <f>-(IFERROR(CombinedDelayMatch[[#This Row],[Average]], 0)-IFERROR(CombinedDelayMatch[[#This Row],[Average 5EV (ps)]],0))</f>
        <v>-2.0900000000000034</v>
      </c>
      <c r="S48"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-1.5322499999999906</v>
      </c>
      <c r="T48"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8" s="4">
        <f>CombinedDelayMatch[[#This Row],[Average]]+CombinedDelayMatch[[#This Row],[5EV Adjustment]]</f>
        <v>85.829499999999996</v>
      </c>
      <c r="V48" s="4">
        <f>CombinedDelayMatch[[#This Row],[Adj. Average (ps)]]/6.5</f>
        <v>13.20453846153846</v>
      </c>
      <c r="W48" s="2">
        <f>-(CombinedDelayMatch[[#This Row],[Adj. Average (ps)]]-CombinedDelayMatch[[#This Row],[Average 2CG (ps)]])</f>
        <v>2.0900000000000034</v>
      </c>
      <c r="X4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1.5322500000000048</v>
      </c>
      <c r="Y48" s="2">
        <f>-(IFERROR(CombinedDelayMatch[[#This Row],[Adj. Average (ps)]], 0)-IFERROR(CombinedDelayMatch[[#This Row],[Average 5EV (ps)]],0))</f>
        <v>-2.0900000000000034</v>
      </c>
      <c r="Z4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-1.5322499999999906</v>
      </c>
    </row>
    <row r="49" spans="1:26" x14ac:dyDescent="0.25">
      <c r="A49">
        <v>504</v>
      </c>
      <c r="B49" s="1" t="s">
        <v>1178</v>
      </c>
      <c r="C49" s="1" t="s">
        <v>837</v>
      </c>
      <c r="D49" s="1" t="s">
        <v>1179</v>
      </c>
      <c r="E49">
        <v>87.667000000000002</v>
      </c>
      <c r="F49">
        <v>88.548000000000002</v>
      </c>
      <c r="G49">
        <v>504</v>
      </c>
      <c r="H49" s="1" t="s">
        <v>1178</v>
      </c>
      <c r="I49" s="1" t="s">
        <v>837</v>
      </c>
      <c r="J49" s="5" t="s">
        <v>1179</v>
      </c>
      <c r="K49">
        <v>81.474999999999994</v>
      </c>
      <c r="L49">
        <v>82.293000000000006</v>
      </c>
      <c r="M49" t="s">
        <v>1949</v>
      </c>
      <c r="N49">
        <v>8</v>
      </c>
      <c r="O49" s="1">
        <f>AVERAGE(CombinedDelayMatch[[#This Row],[Min Trace Delay (ps)]],CombinedDelayMatch[[#This Row],[Max Trace Delay (ps)]])</f>
        <v>88.107500000000002</v>
      </c>
      <c r="P49" s="1">
        <f>AVERAGE(CombinedDelayMatch[[#This Row],[xczu5ev-sfvc784-1-e.Min Trace Delay (ps)]],CombinedDelayMatch[[#This Row],[xczu5ev-sfvc784-1-e.Max Trace Delay (ps)]])</f>
        <v>81.884</v>
      </c>
      <c r="Q49" s="1">
        <f>_xlfn.AGGREGATE(1,6,CombinedDelayMatch[[#This Row],[Average 2CG (ps)]],CombinedDelayMatch[[#This Row],[Average 5EV (ps)]])</f>
        <v>84.995750000000001</v>
      </c>
      <c r="R49" s="2">
        <f>-(IFERROR(CombinedDelayMatch[[#This Row],[Average]], 0)-IFERROR(CombinedDelayMatch[[#This Row],[Average 5EV (ps)]],0))</f>
        <v>-3.1117500000000007</v>
      </c>
      <c r="S49"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-2.5539999999999878</v>
      </c>
      <c r="T49"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9" s="4">
        <f>CombinedDelayMatch[[#This Row],[Average]]+CombinedDelayMatch[[#This Row],[5EV Adjustment]]</f>
        <v>84.995750000000001</v>
      </c>
      <c r="V49" s="4">
        <f>CombinedDelayMatch[[#This Row],[Adj. Average (ps)]]/6.5</f>
        <v>13.076269230769231</v>
      </c>
      <c r="W49" s="2">
        <f>-(CombinedDelayMatch[[#This Row],[Adj. Average (ps)]]-CombinedDelayMatch[[#This Row],[Average 2CG (ps)]])</f>
        <v>3.1117500000000007</v>
      </c>
      <c r="X4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2.554000000000002</v>
      </c>
      <c r="Y49" s="2">
        <f>-(IFERROR(CombinedDelayMatch[[#This Row],[Adj. Average (ps)]], 0)-IFERROR(CombinedDelayMatch[[#This Row],[Average 5EV (ps)]],0))</f>
        <v>-3.1117500000000007</v>
      </c>
      <c r="Z4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-2.5539999999999878</v>
      </c>
    </row>
    <row r="50" spans="1:26" x14ac:dyDescent="0.25">
      <c r="A50">
        <v>504</v>
      </c>
      <c r="B50" s="1" t="s">
        <v>1180</v>
      </c>
      <c r="C50" s="1" t="s">
        <v>837</v>
      </c>
      <c r="D50" s="1" t="s">
        <v>1181</v>
      </c>
      <c r="E50">
        <v>92.534999999999997</v>
      </c>
      <c r="F50">
        <v>93.465000000000003</v>
      </c>
      <c r="G50">
        <v>504</v>
      </c>
      <c r="H50" s="1" t="s">
        <v>1180</v>
      </c>
      <c r="I50" s="1" t="s">
        <v>837</v>
      </c>
      <c r="J50" s="5" t="s">
        <v>1181</v>
      </c>
      <c r="K50">
        <v>95.619</v>
      </c>
      <c r="L50">
        <v>96.58</v>
      </c>
      <c r="M50" t="s">
        <v>1949</v>
      </c>
      <c r="N50">
        <v>8</v>
      </c>
      <c r="O50" s="1">
        <f>AVERAGE(CombinedDelayMatch[[#This Row],[Min Trace Delay (ps)]],CombinedDelayMatch[[#This Row],[Max Trace Delay (ps)]])</f>
        <v>93</v>
      </c>
      <c r="P50" s="1">
        <f>AVERAGE(CombinedDelayMatch[[#This Row],[xczu5ev-sfvc784-1-e.Min Trace Delay (ps)]],CombinedDelayMatch[[#This Row],[xczu5ev-sfvc784-1-e.Max Trace Delay (ps)]])</f>
        <v>96.099500000000006</v>
      </c>
      <c r="Q50" s="1">
        <f>_xlfn.AGGREGATE(1,6,CombinedDelayMatch[[#This Row],[Average 2CG (ps)]],CombinedDelayMatch[[#This Row],[Average 5EV (ps)]])</f>
        <v>94.549750000000003</v>
      </c>
      <c r="R50" s="2">
        <f>-(IFERROR(CombinedDelayMatch[[#This Row],[Average]], 0)-IFERROR(CombinedDelayMatch[[#This Row],[Average 5EV (ps)]],0))</f>
        <v>1.5497500000000031</v>
      </c>
      <c r="S50"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2.1075000000000159</v>
      </c>
      <c r="T50"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50" s="4">
        <f>CombinedDelayMatch[[#This Row],[Average]]+CombinedDelayMatch[[#This Row],[5EV Adjustment]]</f>
        <v>94.549750000000003</v>
      </c>
      <c r="V50" s="4">
        <f>CombinedDelayMatch[[#This Row],[Adj. Average (ps)]]/6.5</f>
        <v>14.546115384615385</v>
      </c>
      <c r="W50" s="2">
        <f>-(CombinedDelayMatch[[#This Row],[Adj. Average (ps)]]-CombinedDelayMatch[[#This Row],[Average 2CG (ps)]])</f>
        <v>-1.5497500000000031</v>
      </c>
      <c r="X5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-2.1075000000000017</v>
      </c>
      <c r="Y50" s="2">
        <f>-(IFERROR(CombinedDelayMatch[[#This Row],[Adj. Average (ps)]], 0)-IFERROR(CombinedDelayMatch[[#This Row],[Average 5EV (ps)]],0))</f>
        <v>1.5497500000000031</v>
      </c>
      <c r="Z5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2.1075000000000159</v>
      </c>
    </row>
    <row r="51" spans="1:26" x14ac:dyDescent="0.25">
      <c r="A51">
        <v>504</v>
      </c>
      <c r="B51" s="1" t="s">
        <v>1182</v>
      </c>
      <c r="C51" s="1" t="s">
        <v>837</v>
      </c>
      <c r="D51" s="1" t="s">
        <v>1183</v>
      </c>
      <c r="E51">
        <v>94.093000000000004</v>
      </c>
      <c r="F51">
        <v>95.037999999999997</v>
      </c>
      <c r="G51">
        <v>504</v>
      </c>
      <c r="H51" s="1" t="s">
        <v>1182</v>
      </c>
      <c r="I51" s="1" t="s">
        <v>837</v>
      </c>
      <c r="J51" s="5" t="s">
        <v>1183</v>
      </c>
      <c r="K51">
        <v>94.605999999999995</v>
      </c>
      <c r="L51">
        <v>95.557000000000002</v>
      </c>
      <c r="M51" t="s">
        <v>1949</v>
      </c>
      <c r="N51">
        <v>8</v>
      </c>
      <c r="O51" s="1">
        <f>AVERAGE(CombinedDelayMatch[[#This Row],[Min Trace Delay (ps)]],CombinedDelayMatch[[#This Row],[Max Trace Delay (ps)]])</f>
        <v>94.5655</v>
      </c>
      <c r="P51" s="1">
        <f>AVERAGE(CombinedDelayMatch[[#This Row],[xczu5ev-sfvc784-1-e.Min Trace Delay (ps)]],CombinedDelayMatch[[#This Row],[xczu5ev-sfvc784-1-e.Max Trace Delay (ps)]])</f>
        <v>95.081500000000005</v>
      </c>
      <c r="Q51" s="1">
        <f>_xlfn.AGGREGATE(1,6,CombinedDelayMatch[[#This Row],[Average 2CG (ps)]],CombinedDelayMatch[[#This Row],[Average 5EV (ps)]])</f>
        <v>94.823499999999996</v>
      </c>
      <c r="R51" s="2">
        <f>-(IFERROR(CombinedDelayMatch[[#This Row],[Average]], 0)-IFERROR(CombinedDelayMatch[[#This Row],[Average 5EV (ps)]],0))</f>
        <v>0.25800000000000978</v>
      </c>
      <c r="S51"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0.81575000000002262</v>
      </c>
      <c r="T51"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51" s="4">
        <f>CombinedDelayMatch[[#This Row],[Average]]+CombinedDelayMatch[[#This Row],[5EV Adjustment]]</f>
        <v>94.823499999999996</v>
      </c>
      <c r="V51" s="4">
        <f>CombinedDelayMatch[[#This Row],[Adj. Average (ps)]]/6.5</f>
        <v>14.588230769230769</v>
      </c>
      <c r="W51" s="2">
        <f>-(CombinedDelayMatch[[#This Row],[Adj. Average (ps)]]-CombinedDelayMatch[[#This Row],[Average 2CG (ps)]])</f>
        <v>-0.25799999999999557</v>
      </c>
      <c r="X5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-0.8157499999999942</v>
      </c>
      <c r="Y51" s="2">
        <f>-(IFERROR(CombinedDelayMatch[[#This Row],[Adj. Average (ps)]], 0)-IFERROR(CombinedDelayMatch[[#This Row],[Average 5EV (ps)]],0))</f>
        <v>0.25800000000000978</v>
      </c>
      <c r="Z5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0.81575000000002262</v>
      </c>
    </row>
    <row r="52" spans="1:26" x14ac:dyDescent="0.25">
      <c r="A52">
        <v>504</v>
      </c>
      <c r="B52" s="1" t="s">
        <v>1184</v>
      </c>
      <c r="C52" s="1" t="s">
        <v>837</v>
      </c>
      <c r="D52" s="1" t="s">
        <v>1185</v>
      </c>
      <c r="E52">
        <v>86.197999999999993</v>
      </c>
      <c r="F52">
        <v>87.063999999999993</v>
      </c>
      <c r="G52">
        <v>504</v>
      </c>
      <c r="H52" s="1" t="s">
        <v>1184</v>
      </c>
      <c r="I52" s="1" t="s">
        <v>837</v>
      </c>
      <c r="J52" s="5" t="s">
        <v>1185</v>
      </c>
      <c r="K52">
        <v>86.573999999999998</v>
      </c>
      <c r="L52">
        <v>87.444000000000003</v>
      </c>
      <c r="M52" t="s">
        <v>1949</v>
      </c>
      <c r="N52">
        <v>8</v>
      </c>
      <c r="O52" s="1">
        <f>AVERAGE(CombinedDelayMatch[[#This Row],[Min Trace Delay (ps)]],CombinedDelayMatch[[#This Row],[Max Trace Delay (ps)]])</f>
        <v>86.631</v>
      </c>
      <c r="P52" s="1">
        <f>AVERAGE(CombinedDelayMatch[[#This Row],[xczu5ev-sfvc784-1-e.Min Trace Delay (ps)]],CombinedDelayMatch[[#This Row],[xczu5ev-sfvc784-1-e.Max Trace Delay (ps)]])</f>
        <v>87.009</v>
      </c>
      <c r="Q52" s="1">
        <f>_xlfn.AGGREGATE(1,6,CombinedDelayMatch[[#This Row],[Average 2CG (ps)]],CombinedDelayMatch[[#This Row],[Average 5EV (ps)]])</f>
        <v>86.82</v>
      </c>
      <c r="R52" s="2">
        <f>-(IFERROR(CombinedDelayMatch[[#This Row],[Average]], 0)-IFERROR(CombinedDelayMatch[[#This Row],[Average 5EV (ps)]],0))</f>
        <v>0.18900000000000716</v>
      </c>
      <c r="S52"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0.74675000000002001</v>
      </c>
      <c r="T52"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52" s="4">
        <f>CombinedDelayMatch[[#This Row],[Average]]+CombinedDelayMatch[[#This Row],[5EV Adjustment]]</f>
        <v>86.82</v>
      </c>
      <c r="V52" s="4">
        <f>CombinedDelayMatch[[#This Row],[Adj. Average (ps)]]/6.5</f>
        <v>13.356923076923076</v>
      </c>
      <c r="W52" s="2">
        <f>-(CombinedDelayMatch[[#This Row],[Adj. Average (ps)]]-CombinedDelayMatch[[#This Row],[Average 2CG (ps)]])</f>
        <v>-0.18899999999999295</v>
      </c>
      <c r="X5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-0.74674999999999159</v>
      </c>
      <c r="Y52" s="2">
        <f>-(IFERROR(CombinedDelayMatch[[#This Row],[Adj. Average (ps)]], 0)-IFERROR(CombinedDelayMatch[[#This Row],[Average 5EV (ps)]],0))</f>
        <v>0.18900000000000716</v>
      </c>
      <c r="Z5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0.74675000000002001</v>
      </c>
    </row>
    <row r="53" spans="1:26" x14ac:dyDescent="0.25">
      <c r="A53">
        <v>504</v>
      </c>
      <c r="B53" s="1" t="s">
        <v>1186</v>
      </c>
      <c r="C53" s="1" t="s">
        <v>837</v>
      </c>
      <c r="D53" s="1" t="s">
        <v>1187</v>
      </c>
      <c r="E53">
        <v>96.32</v>
      </c>
      <c r="F53">
        <v>97.287999999999997</v>
      </c>
      <c r="G53">
        <v>504</v>
      </c>
      <c r="H53" s="1" t="s">
        <v>1186</v>
      </c>
      <c r="I53" s="1" t="s">
        <v>837</v>
      </c>
      <c r="J53" s="5" t="s">
        <v>1187</v>
      </c>
      <c r="K53">
        <v>93.429000000000002</v>
      </c>
      <c r="L53">
        <v>94.367999999999995</v>
      </c>
      <c r="M53" t="s">
        <v>1949</v>
      </c>
      <c r="N53">
        <v>8</v>
      </c>
      <c r="O53" s="1">
        <f>AVERAGE(CombinedDelayMatch[[#This Row],[Min Trace Delay (ps)]],CombinedDelayMatch[[#This Row],[Max Trace Delay (ps)]])</f>
        <v>96.804000000000002</v>
      </c>
      <c r="P53" s="1">
        <f>AVERAGE(CombinedDelayMatch[[#This Row],[xczu5ev-sfvc784-1-e.Min Trace Delay (ps)]],CombinedDelayMatch[[#This Row],[xczu5ev-sfvc784-1-e.Max Trace Delay (ps)]])</f>
        <v>93.898499999999999</v>
      </c>
      <c r="Q53" s="1">
        <f>_xlfn.AGGREGATE(1,6,CombinedDelayMatch[[#This Row],[Average 2CG (ps)]],CombinedDelayMatch[[#This Row],[Average 5EV (ps)]])</f>
        <v>95.351249999999993</v>
      </c>
      <c r="R53" s="2">
        <f>-(IFERROR(CombinedDelayMatch[[#This Row],[Average]], 0)-IFERROR(CombinedDelayMatch[[#This Row],[Average 5EV (ps)]],0))</f>
        <v>-1.4527499999999947</v>
      </c>
      <c r="S53"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-0.89499999999998181</v>
      </c>
      <c r="T53"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53" s="4">
        <f>CombinedDelayMatch[[#This Row],[Average]]+CombinedDelayMatch[[#This Row],[5EV Adjustment]]</f>
        <v>95.351249999999993</v>
      </c>
      <c r="V53" s="4">
        <f>CombinedDelayMatch[[#This Row],[Adj. Average (ps)]]/6.5</f>
        <v>14.669423076923076</v>
      </c>
      <c r="W53" s="2">
        <f>-(CombinedDelayMatch[[#This Row],[Adj. Average (ps)]]-CombinedDelayMatch[[#This Row],[Average 2CG (ps)]])</f>
        <v>1.4527500000000089</v>
      </c>
      <c r="X5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0.89500000000001023</v>
      </c>
      <c r="Y53" s="2">
        <f>-(IFERROR(CombinedDelayMatch[[#This Row],[Adj. Average (ps)]], 0)-IFERROR(CombinedDelayMatch[[#This Row],[Average 5EV (ps)]],0))</f>
        <v>-1.4527499999999947</v>
      </c>
      <c r="Z5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-0.89499999999998181</v>
      </c>
    </row>
    <row r="54" spans="1:26" x14ac:dyDescent="0.25">
      <c r="A54">
        <v>504</v>
      </c>
      <c r="B54" s="1" t="s">
        <v>1314</v>
      </c>
      <c r="C54" s="1" t="s">
        <v>837</v>
      </c>
      <c r="D54" s="1" t="s">
        <v>1315</v>
      </c>
      <c r="E54">
        <v>86.085999999999999</v>
      </c>
      <c r="F54">
        <v>86.951999999999998</v>
      </c>
      <c r="G54">
        <v>504</v>
      </c>
      <c r="H54" s="1" t="s">
        <v>1314</v>
      </c>
      <c r="I54" s="1" t="s">
        <v>837</v>
      </c>
      <c r="J54" s="5" t="s">
        <v>1315</v>
      </c>
      <c r="K54">
        <v>87.12</v>
      </c>
      <c r="L54">
        <v>87.995999999999995</v>
      </c>
      <c r="M54" t="s">
        <v>1949</v>
      </c>
      <c r="N54">
        <v>8</v>
      </c>
      <c r="O54" s="1">
        <f>AVERAGE(CombinedDelayMatch[[#This Row],[Min Trace Delay (ps)]],CombinedDelayMatch[[#This Row],[Max Trace Delay (ps)]])</f>
        <v>86.519000000000005</v>
      </c>
      <c r="P54" s="1">
        <f>AVERAGE(CombinedDelayMatch[[#This Row],[xczu5ev-sfvc784-1-e.Min Trace Delay (ps)]],CombinedDelayMatch[[#This Row],[xczu5ev-sfvc784-1-e.Max Trace Delay (ps)]])</f>
        <v>87.557999999999993</v>
      </c>
      <c r="Q54" s="1">
        <f>_xlfn.AGGREGATE(1,6,CombinedDelayMatch[[#This Row],[Average 2CG (ps)]],CombinedDelayMatch[[#This Row],[Average 5EV (ps)]])</f>
        <v>87.038499999999999</v>
      </c>
      <c r="R54" s="2">
        <f>-(IFERROR(CombinedDelayMatch[[#This Row],[Average]], 0)-IFERROR(CombinedDelayMatch[[#This Row],[Average 5EV (ps)]],0))</f>
        <v>0.51949999999999363</v>
      </c>
      <c r="S54"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1.0772500000000065</v>
      </c>
      <c r="T54"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54" s="4">
        <f>CombinedDelayMatch[[#This Row],[Average]]+CombinedDelayMatch[[#This Row],[5EV Adjustment]]</f>
        <v>87.038499999999999</v>
      </c>
      <c r="V54" s="4">
        <f>CombinedDelayMatch[[#This Row],[Adj. Average (ps)]]/6.5</f>
        <v>13.390538461538462</v>
      </c>
      <c r="W54" s="2">
        <f>-(CombinedDelayMatch[[#This Row],[Adj. Average (ps)]]-CombinedDelayMatch[[#This Row],[Average 2CG (ps)]])</f>
        <v>-0.51949999999999363</v>
      </c>
      <c r="X5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-1.0772499999999923</v>
      </c>
      <c r="Y54" s="2">
        <f>-(IFERROR(CombinedDelayMatch[[#This Row],[Adj. Average (ps)]], 0)-IFERROR(CombinedDelayMatch[[#This Row],[Average 5EV (ps)]],0))</f>
        <v>0.51949999999999363</v>
      </c>
      <c r="Z5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1.0772500000000065</v>
      </c>
    </row>
    <row r="55" spans="1:26" x14ac:dyDescent="0.25">
      <c r="A55">
        <v>504</v>
      </c>
      <c r="B55" s="1" t="s">
        <v>1316</v>
      </c>
      <c r="C55" s="1" t="s">
        <v>837</v>
      </c>
      <c r="D55" s="1" t="s">
        <v>1317</v>
      </c>
      <c r="E55">
        <v>89.477000000000004</v>
      </c>
      <c r="F55">
        <v>90.376000000000005</v>
      </c>
      <c r="G55">
        <v>504</v>
      </c>
      <c r="H55" s="1" t="s">
        <v>1316</v>
      </c>
      <c r="I55" s="1" t="s">
        <v>837</v>
      </c>
      <c r="J55" s="5" t="s">
        <v>1317</v>
      </c>
      <c r="K55">
        <v>95</v>
      </c>
      <c r="L55">
        <v>95.954999999999998</v>
      </c>
      <c r="M55" t="s">
        <v>1949</v>
      </c>
      <c r="N55">
        <v>8</v>
      </c>
      <c r="O55" s="1">
        <f>AVERAGE(CombinedDelayMatch[[#This Row],[Min Trace Delay (ps)]],CombinedDelayMatch[[#This Row],[Max Trace Delay (ps)]])</f>
        <v>89.926500000000004</v>
      </c>
      <c r="P55" s="1">
        <f>AVERAGE(CombinedDelayMatch[[#This Row],[xczu5ev-sfvc784-1-e.Min Trace Delay (ps)]],CombinedDelayMatch[[#This Row],[xczu5ev-sfvc784-1-e.Max Trace Delay (ps)]])</f>
        <v>95.477499999999992</v>
      </c>
      <c r="Q55" s="1">
        <f>_xlfn.AGGREGATE(1,6,CombinedDelayMatch[[#This Row],[Average 2CG (ps)]],CombinedDelayMatch[[#This Row],[Average 5EV (ps)]])</f>
        <v>92.701999999999998</v>
      </c>
      <c r="R55" s="2">
        <f>-(IFERROR(CombinedDelayMatch[[#This Row],[Average]], 0)-IFERROR(CombinedDelayMatch[[#This Row],[Average 5EV (ps)]],0))</f>
        <v>2.7754999999999939</v>
      </c>
      <c r="S55"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3.3332500000000067</v>
      </c>
      <c r="T55"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55" s="4">
        <f>CombinedDelayMatch[[#This Row],[Average]]+CombinedDelayMatch[[#This Row],[5EV Adjustment]]</f>
        <v>92.701999999999998</v>
      </c>
      <c r="V55" s="4">
        <f>CombinedDelayMatch[[#This Row],[Adj. Average (ps)]]/6.5</f>
        <v>14.261846153846154</v>
      </c>
      <c r="W55" s="2">
        <f>-(CombinedDelayMatch[[#This Row],[Adj. Average (ps)]]-CombinedDelayMatch[[#This Row],[Average 2CG (ps)]])</f>
        <v>-2.7754999999999939</v>
      </c>
      <c r="X5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-3.3332499999999925</v>
      </c>
      <c r="Y55" s="2">
        <f>-(IFERROR(CombinedDelayMatch[[#This Row],[Adj. Average (ps)]], 0)-IFERROR(CombinedDelayMatch[[#This Row],[Average 5EV (ps)]],0))</f>
        <v>2.7754999999999939</v>
      </c>
      <c r="Z5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3.3332500000000067</v>
      </c>
    </row>
    <row r="56" spans="1:26" x14ac:dyDescent="0.25">
      <c r="A56">
        <v>504</v>
      </c>
      <c r="B56" s="1" t="s">
        <v>1320</v>
      </c>
      <c r="C56" s="1" t="s">
        <v>837</v>
      </c>
      <c r="D56" s="1" t="s">
        <v>1321</v>
      </c>
      <c r="E56">
        <v>90.605000000000004</v>
      </c>
      <c r="F56">
        <v>91.515000000000001</v>
      </c>
      <c r="G56">
        <v>504</v>
      </c>
      <c r="H56" s="1" t="s">
        <v>1320</v>
      </c>
      <c r="I56" s="1" t="s">
        <v>837</v>
      </c>
      <c r="J56" s="5" t="s">
        <v>1321</v>
      </c>
      <c r="K56">
        <v>90.013000000000005</v>
      </c>
      <c r="L56">
        <v>90.917000000000002</v>
      </c>
      <c r="M56" t="s">
        <v>1949</v>
      </c>
      <c r="N56">
        <v>1</v>
      </c>
      <c r="O56" s="1">
        <f>AVERAGE(CombinedDelayMatch[[#This Row],[Min Trace Delay (ps)]],CombinedDelayMatch[[#This Row],[Max Trace Delay (ps)]])</f>
        <v>91.06</v>
      </c>
      <c r="P56" s="1">
        <f>AVERAGE(CombinedDelayMatch[[#This Row],[xczu5ev-sfvc784-1-e.Min Trace Delay (ps)]],CombinedDelayMatch[[#This Row],[xczu5ev-sfvc784-1-e.Max Trace Delay (ps)]])</f>
        <v>90.465000000000003</v>
      </c>
      <c r="Q56" s="1">
        <f>_xlfn.AGGREGATE(1,6,CombinedDelayMatch[[#This Row],[Average 2CG (ps)]],CombinedDelayMatch[[#This Row],[Average 5EV (ps)]])</f>
        <v>90.762500000000003</v>
      </c>
      <c r="R56" s="2">
        <f>-(IFERROR(CombinedDelayMatch[[#This Row],[Average]], 0)-IFERROR(CombinedDelayMatch[[#This Row],[Average 5EV (ps)]],0))</f>
        <v>-0.29749999999999943</v>
      </c>
      <c r="S56"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0.26025000000001342</v>
      </c>
      <c r="T56"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56" s="4">
        <f>CombinedDelayMatch[[#This Row],[Average]]+CombinedDelayMatch[[#This Row],[5EV Adjustment]]</f>
        <v>90.762500000000003</v>
      </c>
      <c r="V56" s="4">
        <f>CombinedDelayMatch[[#This Row],[Adj. Average (ps)]]/6.5</f>
        <v>13.963461538461539</v>
      </c>
      <c r="W56" s="2">
        <f>-(CombinedDelayMatch[[#This Row],[Adj. Average (ps)]]-CombinedDelayMatch[[#This Row],[Average 2CG (ps)]])</f>
        <v>0.29749999999999943</v>
      </c>
      <c r="X5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-0.2602499999999992</v>
      </c>
      <c r="Y56" s="2">
        <f>-(IFERROR(CombinedDelayMatch[[#This Row],[Adj. Average (ps)]], 0)-IFERROR(CombinedDelayMatch[[#This Row],[Average 5EV (ps)]],0))</f>
        <v>-0.29749999999999943</v>
      </c>
      <c r="Z5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0.26025000000001342</v>
      </c>
    </row>
    <row r="57" spans="1:26" x14ac:dyDescent="0.25">
      <c r="A57">
        <v>504</v>
      </c>
      <c r="B57" s="1" t="s">
        <v>1338</v>
      </c>
      <c r="C57" s="1" t="s">
        <v>837</v>
      </c>
      <c r="D57" s="1" t="s">
        <v>1339</v>
      </c>
      <c r="E57">
        <v>89.772000000000006</v>
      </c>
      <c r="F57">
        <v>90.674000000000007</v>
      </c>
      <c r="G57">
        <v>504</v>
      </c>
      <c r="H57" s="1" t="s">
        <v>1338</v>
      </c>
      <c r="I57" s="1" t="s">
        <v>837</v>
      </c>
      <c r="J57" s="5" t="s">
        <v>1339</v>
      </c>
      <c r="K57">
        <v>88.662000000000006</v>
      </c>
      <c r="L57">
        <v>89.552999999999997</v>
      </c>
      <c r="M57" t="s">
        <v>1985</v>
      </c>
      <c r="N57">
        <v>0</v>
      </c>
      <c r="O57" s="1">
        <f>AVERAGE(CombinedDelayMatch[[#This Row],[Min Trace Delay (ps)]],CombinedDelayMatch[[#This Row],[Max Trace Delay (ps)]])</f>
        <v>90.223000000000013</v>
      </c>
      <c r="P57" s="1">
        <f>AVERAGE(CombinedDelayMatch[[#This Row],[xczu5ev-sfvc784-1-e.Min Trace Delay (ps)]],CombinedDelayMatch[[#This Row],[xczu5ev-sfvc784-1-e.Max Trace Delay (ps)]])</f>
        <v>89.107500000000002</v>
      </c>
      <c r="Q57" s="1">
        <f>_xlfn.AGGREGATE(1,6,CombinedDelayMatch[[#This Row],[Average 2CG (ps)]],CombinedDelayMatch[[#This Row],[Average 5EV (ps)]])</f>
        <v>89.665250000000015</v>
      </c>
      <c r="R57" s="2">
        <f>-(IFERROR(CombinedDelayMatch[[#This Row],[Average]], 0)-IFERROR(CombinedDelayMatch[[#This Row],[Average 5EV (ps)]],0))</f>
        <v>-0.55775000000001285</v>
      </c>
      <c r="S57"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57"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57" s="4">
        <f>CombinedDelayMatch[[#This Row],[Average]]+CombinedDelayMatch[[#This Row],[5EV Adjustment]]</f>
        <v>89.665250000000015</v>
      </c>
      <c r="V57" s="4">
        <f>CombinedDelayMatch[[#This Row],[Adj. Average (ps)]]/6.5</f>
        <v>13.794653846153848</v>
      </c>
      <c r="W57" s="2">
        <f>-(CombinedDelayMatch[[#This Row],[Adj. Average (ps)]]-CombinedDelayMatch[[#This Row],[Average 2CG (ps)]])</f>
        <v>0.55774999999999864</v>
      </c>
      <c r="X5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57" s="2">
        <f>-(IFERROR(CombinedDelayMatch[[#This Row],[Adj. Average (ps)]], 0)-IFERROR(CombinedDelayMatch[[#This Row],[Average 5EV (ps)]],0))</f>
        <v>-0.55775000000001285</v>
      </c>
      <c r="Z5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58" spans="1:26" x14ac:dyDescent="0.25">
      <c r="A58">
        <v>504</v>
      </c>
      <c r="B58" s="1" t="s">
        <v>1160</v>
      </c>
      <c r="C58" s="1" t="s">
        <v>837</v>
      </c>
      <c r="D58" s="1" t="s">
        <v>1161</v>
      </c>
      <c r="E58">
        <v>100.791</v>
      </c>
      <c r="F58">
        <v>101.804</v>
      </c>
      <c r="G58">
        <v>504</v>
      </c>
      <c r="H58" s="1" t="s">
        <v>1160</v>
      </c>
      <c r="I58" s="1" t="s">
        <v>837</v>
      </c>
      <c r="J58" s="5" t="s">
        <v>1161</v>
      </c>
      <c r="K58">
        <v>113.557</v>
      </c>
      <c r="L58">
        <v>114.69799999999999</v>
      </c>
      <c r="M58" t="s">
        <v>1954</v>
      </c>
      <c r="N58">
        <v>8</v>
      </c>
      <c r="O58" s="1">
        <f>AVERAGE(CombinedDelayMatch[[#This Row],[Min Trace Delay (ps)]],CombinedDelayMatch[[#This Row],[Max Trace Delay (ps)]])</f>
        <v>101.2975</v>
      </c>
      <c r="P58" s="1">
        <f>AVERAGE(CombinedDelayMatch[[#This Row],[xczu5ev-sfvc784-1-e.Min Trace Delay (ps)]],CombinedDelayMatch[[#This Row],[xczu5ev-sfvc784-1-e.Max Trace Delay (ps)]])</f>
        <v>114.1275</v>
      </c>
      <c r="Q58" s="1">
        <f>_xlfn.AGGREGATE(1,6,CombinedDelayMatch[[#This Row],[Average 2CG (ps)]],CombinedDelayMatch[[#This Row],[Average 5EV (ps)]])</f>
        <v>107.71250000000001</v>
      </c>
      <c r="R58" s="2">
        <f>-(IFERROR(CombinedDelayMatch[[#This Row],[Average]], 0)-IFERROR(CombinedDelayMatch[[#This Row],[Average 5EV (ps)]],0))</f>
        <v>6.414999999999992</v>
      </c>
      <c r="S58"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6.7399999999999949</v>
      </c>
      <c r="T58"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58" s="4">
        <f>CombinedDelayMatch[[#This Row],[Average]]+CombinedDelayMatch[[#This Row],[5EV Adjustment]]</f>
        <v>107.71250000000001</v>
      </c>
      <c r="V58" s="4">
        <f>CombinedDelayMatch[[#This Row],[Adj. Average (ps)]]/6.5</f>
        <v>16.571153846153848</v>
      </c>
      <c r="W58" s="2">
        <f>-(CombinedDelayMatch[[#This Row],[Adj. Average (ps)]]-CombinedDelayMatch[[#This Row],[Average 2CG (ps)]])</f>
        <v>-6.4150000000000063</v>
      </c>
      <c r="X5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-6.7400000000000091</v>
      </c>
      <c r="Y58" s="2">
        <f>-(IFERROR(CombinedDelayMatch[[#This Row],[Adj. Average (ps)]], 0)-IFERROR(CombinedDelayMatch[[#This Row],[Average 5EV (ps)]],0))</f>
        <v>6.414999999999992</v>
      </c>
      <c r="Z5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6.7399999999999949</v>
      </c>
    </row>
    <row r="59" spans="1:26" x14ac:dyDescent="0.25">
      <c r="A59">
        <v>504</v>
      </c>
      <c r="B59" s="1" t="s">
        <v>1188</v>
      </c>
      <c r="C59" s="1" t="s">
        <v>837</v>
      </c>
      <c r="D59" s="1" t="s">
        <v>1189</v>
      </c>
      <c r="E59">
        <v>92.665999999999997</v>
      </c>
      <c r="F59">
        <v>93.596999999999994</v>
      </c>
      <c r="G59">
        <v>504</v>
      </c>
      <c r="H59" s="1" t="s">
        <v>1188</v>
      </c>
      <c r="I59" s="1" t="s">
        <v>837</v>
      </c>
      <c r="J59" s="5" t="s">
        <v>1189</v>
      </c>
      <c r="K59">
        <v>103.907</v>
      </c>
      <c r="L59">
        <v>104.952</v>
      </c>
      <c r="M59" t="s">
        <v>1954</v>
      </c>
      <c r="N59">
        <v>8</v>
      </c>
      <c r="O59" s="1">
        <f>AVERAGE(CombinedDelayMatch[[#This Row],[Min Trace Delay (ps)]],CombinedDelayMatch[[#This Row],[Max Trace Delay (ps)]])</f>
        <v>93.131499999999988</v>
      </c>
      <c r="P59" s="1">
        <f>AVERAGE(CombinedDelayMatch[[#This Row],[xczu5ev-sfvc784-1-e.Min Trace Delay (ps)]],CombinedDelayMatch[[#This Row],[xczu5ev-sfvc784-1-e.Max Trace Delay (ps)]])</f>
        <v>104.42949999999999</v>
      </c>
      <c r="Q59" s="1">
        <f>_xlfn.AGGREGATE(1,6,CombinedDelayMatch[[#This Row],[Average 2CG (ps)]],CombinedDelayMatch[[#This Row],[Average 5EV (ps)]])</f>
        <v>98.780499999999989</v>
      </c>
      <c r="R59" s="2">
        <f>-(IFERROR(CombinedDelayMatch[[#This Row],[Average]], 0)-IFERROR(CombinedDelayMatch[[#This Row],[Average 5EV (ps)]],0))</f>
        <v>5.6490000000000009</v>
      </c>
      <c r="S59"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5.9740000000000038</v>
      </c>
      <c r="T59"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59" s="4">
        <f>CombinedDelayMatch[[#This Row],[Average]]+CombinedDelayMatch[[#This Row],[5EV Adjustment]]</f>
        <v>98.780499999999989</v>
      </c>
      <c r="V59" s="4">
        <f>CombinedDelayMatch[[#This Row],[Adj. Average (ps)]]/6.5</f>
        <v>15.196999999999999</v>
      </c>
      <c r="W59" s="2">
        <f>-(CombinedDelayMatch[[#This Row],[Adj. Average (ps)]]-CombinedDelayMatch[[#This Row],[Average 2CG (ps)]])</f>
        <v>-5.6490000000000009</v>
      </c>
      <c r="X5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-5.9740000000000038</v>
      </c>
      <c r="Y59" s="2">
        <f>-(IFERROR(CombinedDelayMatch[[#This Row],[Adj. Average (ps)]], 0)-IFERROR(CombinedDelayMatch[[#This Row],[Average 5EV (ps)]],0))</f>
        <v>5.6490000000000009</v>
      </c>
      <c r="Z5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5.9740000000000038</v>
      </c>
    </row>
    <row r="60" spans="1:26" x14ac:dyDescent="0.25">
      <c r="A60">
        <v>504</v>
      </c>
      <c r="B60" s="1" t="s">
        <v>1190</v>
      </c>
      <c r="C60" s="1" t="s">
        <v>837</v>
      </c>
      <c r="D60" s="1" t="s">
        <v>1191</v>
      </c>
      <c r="E60">
        <v>92.2</v>
      </c>
      <c r="F60">
        <v>93.126999999999995</v>
      </c>
      <c r="G60">
        <v>504</v>
      </c>
      <c r="H60" s="1" t="s">
        <v>1190</v>
      </c>
      <c r="I60" s="1" t="s">
        <v>837</v>
      </c>
      <c r="J60" s="5" t="s">
        <v>1191</v>
      </c>
      <c r="K60">
        <v>103.843</v>
      </c>
      <c r="L60">
        <v>104.887</v>
      </c>
      <c r="M60" t="s">
        <v>1954</v>
      </c>
      <c r="N60">
        <v>8</v>
      </c>
      <c r="O60" s="1">
        <f>AVERAGE(CombinedDelayMatch[[#This Row],[Min Trace Delay (ps)]],CombinedDelayMatch[[#This Row],[Max Trace Delay (ps)]])</f>
        <v>92.663499999999999</v>
      </c>
      <c r="P60" s="1">
        <f>AVERAGE(CombinedDelayMatch[[#This Row],[xczu5ev-sfvc784-1-e.Min Trace Delay (ps)]],CombinedDelayMatch[[#This Row],[xczu5ev-sfvc784-1-e.Max Trace Delay (ps)]])</f>
        <v>104.36500000000001</v>
      </c>
      <c r="Q60" s="1">
        <f>_xlfn.AGGREGATE(1,6,CombinedDelayMatch[[#This Row],[Average 2CG (ps)]],CombinedDelayMatch[[#This Row],[Average 5EV (ps)]])</f>
        <v>98.514250000000004</v>
      </c>
      <c r="R60" s="2">
        <f>-(IFERROR(CombinedDelayMatch[[#This Row],[Average]], 0)-IFERROR(CombinedDelayMatch[[#This Row],[Average 5EV (ps)]],0))</f>
        <v>5.850750000000005</v>
      </c>
      <c r="S60"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6.1757500000000078</v>
      </c>
      <c r="T60"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60" s="4">
        <f>CombinedDelayMatch[[#This Row],[Average]]+CombinedDelayMatch[[#This Row],[5EV Adjustment]]</f>
        <v>98.514250000000004</v>
      </c>
      <c r="V60" s="4">
        <f>CombinedDelayMatch[[#This Row],[Adj. Average (ps)]]/6.5</f>
        <v>15.156038461538461</v>
      </c>
      <c r="W60" s="2">
        <f>-(CombinedDelayMatch[[#This Row],[Adj. Average (ps)]]-CombinedDelayMatch[[#This Row],[Average 2CG (ps)]])</f>
        <v>-5.850750000000005</v>
      </c>
      <c r="X6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-6.1757500000000078</v>
      </c>
      <c r="Y60" s="2">
        <f>-(IFERROR(CombinedDelayMatch[[#This Row],[Adj. Average (ps)]], 0)-IFERROR(CombinedDelayMatch[[#This Row],[Average 5EV (ps)]],0))</f>
        <v>5.850750000000005</v>
      </c>
      <c r="Z6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6.1757500000000078</v>
      </c>
    </row>
    <row r="61" spans="1:26" x14ac:dyDescent="0.25">
      <c r="A61">
        <v>504</v>
      </c>
      <c r="B61" s="1" t="s">
        <v>1192</v>
      </c>
      <c r="C61" s="1" t="s">
        <v>837</v>
      </c>
      <c r="D61" s="1" t="s">
        <v>1193</v>
      </c>
      <c r="E61">
        <v>93.24</v>
      </c>
      <c r="F61">
        <v>94.177000000000007</v>
      </c>
      <c r="G61">
        <v>504</v>
      </c>
      <c r="H61" s="1" t="s">
        <v>1192</v>
      </c>
      <c r="I61" s="1" t="s">
        <v>837</v>
      </c>
      <c r="J61" s="5" t="s">
        <v>1193</v>
      </c>
      <c r="K61">
        <v>97.448999999999998</v>
      </c>
      <c r="L61">
        <v>98.429000000000002</v>
      </c>
      <c r="M61" t="s">
        <v>1954</v>
      </c>
      <c r="N61">
        <v>8</v>
      </c>
      <c r="O61" s="1">
        <f>AVERAGE(CombinedDelayMatch[[#This Row],[Min Trace Delay (ps)]],CombinedDelayMatch[[#This Row],[Max Trace Delay (ps)]])</f>
        <v>93.708500000000001</v>
      </c>
      <c r="P61" s="1">
        <f>AVERAGE(CombinedDelayMatch[[#This Row],[xczu5ev-sfvc784-1-e.Min Trace Delay (ps)]],CombinedDelayMatch[[#This Row],[xczu5ev-sfvc784-1-e.Max Trace Delay (ps)]])</f>
        <v>97.938999999999993</v>
      </c>
      <c r="Q61" s="1">
        <f>_xlfn.AGGREGATE(1,6,CombinedDelayMatch[[#This Row],[Average 2CG (ps)]],CombinedDelayMatch[[#This Row],[Average 5EV (ps)]])</f>
        <v>95.82374999999999</v>
      </c>
      <c r="R61" s="2">
        <f>-(IFERROR(CombinedDelayMatch[[#This Row],[Average]], 0)-IFERROR(CombinedDelayMatch[[#This Row],[Average 5EV (ps)]],0))</f>
        <v>2.1152500000000032</v>
      </c>
      <c r="S61"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2.440250000000006</v>
      </c>
      <c r="T61"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61" s="4">
        <f>CombinedDelayMatch[[#This Row],[Average]]+CombinedDelayMatch[[#This Row],[5EV Adjustment]]</f>
        <v>95.82374999999999</v>
      </c>
      <c r="V61" s="4">
        <f>CombinedDelayMatch[[#This Row],[Adj. Average (ps)]]/6.5</f>
        <v>14.742115384615383</v>
      </c>
      <c r="W61" s="2">
        <f>-(CombinedDelayMatch[[#This Row],[Adj. Average (ps)]]-CombinedDelayMatch[[#This Row],[Average 2CG (ps)]])</f>
        <v>-2.115249999999989</v>
      </c>
      <c r="X6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-2.4402499999999918</v>
      </c>
      <c r="Y61" s="2">
        <f>-(IFERROR(CombinedDelayMatch[[#This Row],[Adj. Average (ps)]], 0)-IFERROR(CombinedDelayMatch[[#This Row],[Average 5EV (ps)]],0))</f>
        <v>2.1152500000000032</v>
      </c>
      <c r="Z6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2.440250000000006</v>
      </c>
    </row>
    <row r="62" spans="1:26" x14ac:dyDescent="0.25">
      <c r="A62">
        <v>504</v>
      </c>
      <c r="B62" s="1" t="s">
        <v>1194</v>
      </c>
      <c r="C62" s="1" t="s">
        <v>837</v>
      </c>
      <c r="D62" s="1" t="s">
        <v>1195</v>
      </c>
      <c r="E62">
        <v>90.88</v>
      </c>
      <c r="F62">
        <v>91.793000000000006</v>
      </c>
      <c r="G62">
        <v>504</v>
      </c>
      <c r="H62" s="1" t="s">
        <v>1194</v>
      </c>
      <c r="I62" s="1" t="s">
        <v>837</v>
      </c>
      <c r="J62" s="5" t="s">
        <v>1195</v>
      </c>
      <c r="K62">
        <v>102.694</v>
      </c>
      <c r="L62">
        <v>103.726</v>
      </c>
      <c r="M62" t="s">
        <v>1954</v>
      </c>
      <c r="N62">
        <v>8</v>
      </c>
      <c r="O62" s="1">
        <f>AVERAGE(CombinedDelayMatch[[#This Row],[Min Trace Delay (ps)]],CombinedDelayMatch[[#This Row],[Max Trace Delay (ps)]])</f>
        <v>91.336500000000001</v>
      </c>
      <c r="P62" s="1">
        <f>AVERAGE(CombinedDelayMatch[[#This Row],[xczu5ev-sfvc784-1-e.Min Trace Delay (ps)]],CombinedDelayMatch[[#This Row],[xczu5ev-sfvc784-1-e.Max Trace Delay (ps)]])</f>
        <v>103.21000000000001</v>
      </c>
      <c r="Q62" s="1">
        <f>_xlfn.AGGREGATE(1,6,CombinedDelayMatch[[#This Row],[Average 2CG (ps)]],CombinedDelayMatch[[#This Row],[Average 5EV (ps)]])</f>
        <v>97.273250000000004</v>
      </c>
      <c r="R62" s="2">
        <f>-(IFERROR(CombinedDelayMatch[[#This Row],[Average]], 0)-IFERROR(CombinedDelayMatch[[#This Row],[Average 5EV (ps)]],0))</f>
        <v>5.9367500000000035</v>
      </c>
      <c r="S62"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6.2617500000000064</v>
      </c>
      <c r="T62"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62" s="4">
        <f>CombinedDelayMatch[[#This Row],[Average]]+CombinedDelayMatch[[#This Row],[5EV Adjustment]]</f>
        <v>97.273250000000004</v>
      </c>
      <c r="V62" s="4">
        <f>CombinedDelayMatch[[#This Row],[Adj. Average (ps)]]/6.5</f>
        <v>14.965115384615386</v>
      </c>
      <c r="W62" s="2">
        <f>-(CombinedDelayMatch[[#This Row],[Adj. Average (ps)]]-CombinedDelayMatch[[#This Row],[Average 2CG (ps)]])</f>
        <v>-5.9367500000000035</v>
      </c>
      <c r="X6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-6.2617500000000064</v>
      </c>
      <c r="Y62" s="2">
        <f>-(IFERROR(CombinedDelayMatch[[#This Row],[Adj. Average (ps)]], 0)-IFERROR(CombinedDelayMatch[[#This Row],[Average 5EV (ps)]],0))</f>
        <v>5.9367500000000035</v>
      </c>
      <c r="Z6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6.2617500000000064</v>
      </c>
    </row>
    <row r="63" spans="1:26" x14ac:dyDescent="0.25">
      <c r="A63">
        <v>504</v>
      </c>
      <c r="B63" s="1" t="s">
        <v>1198</v>
      </c>
      <c r="C63" s="1" t="s">
        <v>837</v>
      </c>
      <c r="D63" s="1" t="s">
        <v>1199</v>
      </c>
      <c r="E63">
        <v>112.929</v>
      </c>
      <c r="F63">
        <v>114.06399999999999</v>
      </c>
      <c r="G63">
        <v>504</v>
      </c>
      <c r="H63" s="1" t="s">
        <v>1198</v>
      </c>
      <c r="I63" s="1" t="s">
        <v>837</v>
      </c>
      <c r="J63" s="5" t="s">
        <v>1199</v>
      </c>
      <c r="K63">
        <v>108.376</v>
      </c>
      <c r="L63">
        <v>109.46599999999999</v>
      </c>
      <c r="M63" t="s">
        <v>1954</v>
      </c>
      <c r="N63">
        <v>8</v>
      </c>
      <c r="O63" s="1">
        <f>AVERAGE(CombinedDelayMatch[[#This Row],[Min Trace Delay (ps)]],CombinedDelayMatch[[#This Row],[Max Trace Delay (ps)]])</f>
        <v>113.4965</v>
      </c>
      <c r="P63" s="1">
        <f>AVERAGE(CombinedDelayMatch[[#This Row],[xczu5ev-sfvc784-1-e.Min Trace Delay (ps)]],CombinedDelayMatch[[#This Row],[xczu5ev-sfvc784-1-e.Max Trace Delay (ps)]])</f>
        <v>108.92099999999999</v>
      </c>
      <c r="Q63" s="1">
        <f>_xlfn.AGGREGATE(1,6,CombinedDelayMatch[[#This Row],[Average 2CG (ps)]],CombinedDelayMatch[[#This Row],[Average 5EV (ps)]])</f>
        <v>111.20874999999999</v>
      </c>
      <c r="R63" s="2">
        <f>-(IFERROR(CombinedDelayMatch[[#This Row],[Average]], 0)-IFERROR(CombinedDelayMatch[[#This Row],[Average 5EV (ps)]],0))</f>
        <v>-2.2877500000000026</v>
      </c>
      <c r="S63"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-1.9627499999999998</v>
      </c>
      <c r="T63"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63" s="4">
        <f>CombinedDelayMatch[[#This Row],[Average]]+CombinedDelayMatch[[#This Row],[5EV Adjustment]]</f>
        <v>111.20874999999999</v>
      </c>
      <c r="V63" s="4">
        <f>CombinedDelayMatch[[#This Row],[Adj. Average (ps)]]/6.5</f>
        <v>17.109038461538461</v>
      </c>
      <c r="W63" s="2">
        <f>-(CombinedDelayMatch[[#This Row],[Adj. Average (ps)]]-CombinedDelayMatch[[#This Row],[Average 2CG (ps)]])</f>
        <v>2.2877500000000026</v>
      </c>
      <c r="X6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1.9627499999999998</v>
      </c>
      <c r="Y63" s="2">
        <f>-(IFERROR(CombinedDelayMatch[[#This Row],[Adj. Average (ps)]], 0)-IFERROR(CombinedDelayMatch[[#This Row],[Average 5EV (ps)]],0))</f>
        <v>-2.2877500000000026</v>
      </c>
      <c r="Z6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-1.9627499999999998</v>
      </c>
    </row>
    <row r="64" spans="1:26" x14ac:dyDescent="0.25">
      <c r="A64">
        <v>504</v>
      </c>
      <c r="B64" s="1" t="s">
        <v>1200</v>
      </c>
      <c r="C64" s="1" t="s">
        <v>837</v>
      </c>
      <c r="D64" s="1" t="s">
        <v>1201</v>
      </c>
      <c r="E64">
        <v>110.631</v>
      </c>
      <c r="F64">
        <v>111.74299999999999</v>
      </c>
      <c r="G64">
        <v>504</v>
      </c>
      <c r="H64" s="1" t="s">
        <v>1200</v>
      </c>
      <c r="I64" s="1" t="s">
        <v>837</v>
      </c>
      <c r="J64" s="5" t="s">
        <v>1201</v>
      </c>
      <c r="K64">
        <v>113.76900000000001</v>
      </c>
      <c r="L64">
        <v>114.91200000000001</v>
      </c>
      <c r="M64" t="s">
        <v>1954</v>
      </c>
      <c r="N64">
        <v>8</v>
      </c>
      <c r="O64" s="1">
        <f>AVERAGE(CombinedDelayMatch[[#This Row],[Min Trace Delay (ps)]],CombinedDelayMatch[[#This Row],[Max Trace Delay (ps)]])</f>
        <v>111.187</v>
      </c>
      <c r="P64" s="1">
        <f>AVERAGE(CombinedDelayMatch[[#This Row],[xczu5ev-sfvc784-1-e.Min Trace Delay (ps)]],CombinedDelayMatch[[#This Row],[xczu5ev-sfvc784-1-e.Max Trace Delay (ps)]])</f>
        <v>114.34050000000001</v>
      </c>
      <c r="Q64" s="1">
        <f>_xlfn.AGGREGATE(1,6,CombinedDelayMatch[[#This Row],[Average 2CG (ps)]],CombinedDelayMatch[[#This Row],[Average 5EV (ps)]])</f>
        <v>112.76375</v>
      </c>
      <c r="R64" s="2">
        <f>-(IFERROR(CombinedDelayMatch[[#This Row],[Average]], 0)-IFERROR(CombinedDelayMatch[[#This Row],[Average 5EV (ps)]],0))</f>
        <v>1.5767500000000041</v>
      </c>
      <c r="S64"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1.9017500000000069</v>
      </c>
      <c r="T64"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64" s="4">
        <f>CombinedDelayMatch[[#This Row],[Average]]+CombinedDelayMatch[[#This Row],[5EV Adjustment]]</f>
        <v>112.76375</v>
      </c>
      <c r="V64" s="4">
        <f>CombinedDelayMatch[[#This Row],[Adj. Average (ps)]]/6.5</f>
        <v>17.34826923076923</v>
      </c>
      <c r="W64" s="2">
        <f>-(CombinedDelayMatch[[#This Row],[Adj. Average (ps)]]-CombinedDelayMatch[[#This Row],[Average 2CG (ps)]])</f>
        <v>-1.5767500000000041</v>
      </c>
      <c r="X6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-1.9017500000000069</v>
      </c>
      <c r="Y64" s="2">
        <f>-(IFERROR(CombinedDelayMatch[[#This Row],[Adj. Average (ps)]], 0)-IFERROR(CombinedDelayMatch[[#This Row],[Average 5EV (ps)]],0))</f>
        <v>1.5767500000000041</v>
      </c>
      <c r="Z6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1.9017500000000069</v>
      </c>
    </row>
    <row r="65" spans="1:26" x14ac:dyDescent="0.25">
      <c r="A65">
        <v>504</v>
      </c>
      <c r="B65" s="1" t="s">
        <v>1202</v>
      </c>
      <c r="C65" s="1" t="s">
        <v>837</v>
      </c>
      <c r="D65" s="1" t="s">
        <v>1203</v>
      </c>
      <c r="E65">
        <v>111.012</v>
      </c>
      <c r="F65">
        <v>112.128</v>
      </c>
      <c r="G65">
        <v>504</v>
      </c>
      <c r="H65" s="1" t="s">
        <v>1202</v>
      </c>
      <c r="I65" s="1" t="s">
        <v>837</v>
      </c>
      <c r="J65" s="5" t="s">
        <v>1203</v>
      </c>
      <c r="K65">
        <v>113.334</v>
      </c>
      <c r="L65">
        <v>114.473</v>
      </c>
      <c r="M65" t="s">
        <v>1954</v>
      </c>
      <c r="N65">
        <v>8</v>
      </c>
      <c r="O65" s="1">
        <f>AVERAGE(CombinedDelayMatch[[#This Row],[Min Trace Delay (ps)]],CombinedDelayMatch[[#This Row],[Max Trace Delay (ps)]])</f>
        <v>111.57</v>
      </c>
      <c r="P65" s="1">
        <f>AVERAGE(CombinedDelayMatch[[#This Row],[xczu5ev-sfvc784-1-e.Min Trace Delay (ps)]],CombinedDelayMatch[[#This Row],[xczu5ev-sfvc784-1-e.Max Trace Delay (ps)]])</f>
        <v>113.90350000000001</v>
      </c>
      <c r="Q65" s="1">
        <f>_xlfn.AGGREGATE(1,6,CombinedDelayMatch[[#This Row],[Average 2CG (ps)]],CombinedDelayMatch[[#This Row],[Average 5EV (ps)]])</f>
        <v>112.73675</v>
      </c>
      <c r="R65" s="2">
        <f>-(IFERROR(CombinedDelayMatch[[#This Row],[Average]], 0)-IFERROR(CombinedDelayMatch[[#This Row],[Average 5EV (ps)]],0))</f>
        <v>1.1667500000000075</v>
      </c>
      <c r="S65"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1.4917500000000103</v>
      </c>
      <c r="T65"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65" s="4">
        <f>CombinedDelayMatch[[#This Row],[Average]]+CombinedDelayMatch[[#This Row],[5EV Adjustment]]</f>
        <v>112.73675</v>
      </c>
      <c r="V65" s="4">
        <f>CombinedDelayMatch[[#This Row],[Adj. Average (ps)]]/6.5</f>
        <v>17.344115384615385</v>
      </c>
      <c r="W65" s="2">
        <f>-(CombinedDelayMatch[[#This Row],[Adj. Average (ps)]]-CombinedDelayMatch[[#This Row],[Average 2CG (ps)]])</f>
        <v>-1.1667500000000075</v>
      </c>
      <c r="X6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-1.4917500000000103</v>
      </c>
      <c r="Y65" s="2">
        <f>-(IFERROR(CombinedDelayMatch[[#This Row],[Adj. Average (ps)]], 0)-IFERROR(CombinedDelayMatch[[#This Row],[Average 5EV (ps)]],0))</f>
        <v>1.1667500000000075</v>
      </c>
      <c r="Z6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1.4917500000000103</v>
      </c>
    </row>
    <row r="66" spans="1:26" x14ac:dyDescent="0.25">
      <c r="A66">
        <v>504</v>
      </c>
      <c r="B66" s="1" t="s">
        <v>1204</v>
      </c>
      <c r="C66" s="1" t="s">
        <v>837</v>
      </c>
      <c r="D66" s="1" t="s">
        <v>1205</v>
      </c>
      <c r="E66">
        <v>108.009</v>
      </c>
      <c r="F66">
        <v>109.09399999999999</v>
      </c>
      <c r="G66">
        <v>504</v>
      </c>
      <c r="H66" s="1" t="s">
        <v>1204</v>
      </c>
      <c r="I66" s="1" t="s">
        <v>837</v>
      </c>
      <c r="J66" s="5" t="s">
        <v>1205</v>
      </c>
      <c r="K66">
        <v>108.432</v>
      </c>
      <c r="L66">
        <v>109.52200000000001</v>
      </c>
      <c r="M66" t="s">
        <v>1954</v>
      </c>
      <c r="N66">
        <v>8</v>
      </c>
      <c r="O66" s="1">
        <f>AVERAGE(CombinedDelayMatch[[#This Row],[Min Trace Delay (ps)]],CombinedDelayMatch[[#This Row],[Max Trace Delay (ps)]])</f>
        <v>108.5515</v>
      </c>
      <c r="P66" s="1">
        <f>AVERAGE(CombinedDelayMatch[[#This Row],[xczu5ev-sfvc784-1-e.Min Trace Delay (ps)]],CombinedDelayMatch[[#This Row],[xczu5ev-sfvc784-1-e.Max Trace Delay (ps)]])</f>
        <v>108.977</v>
      </c>
      <c r="Q66" s="1">
        <f>_xlfn.AGGREGATE(1,6,CombinedDelayMatch[[#This Row],[Average 2CG (ps)]],CombinedDelayMatch[[#This Row],[Average 5EV (ps)]])</f>
        <v>108.76425</v>
      </c>
      <c r="R66" s="2">
        <f>-(IFERROR(CombinedDelayMatch[[#This Row],[Average]], 0)-IFERROR(CombinedDelayMatch[[#This Row],[Average 5EV (ps)]],0))</f>
        <v>0.21274999999999977</v>
      </c>
      <c r="S66"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0.53775000000000261</v>
      </c>
      <c r="T66"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66" s="4">
        <f>CombinedDelayMatch[[#This Row],[Average]]+CombinedDelayMatch[[#This Row],[5EV Adjustment]]</f>
        <v>108.76425</v>
      </c>
      <c r="V66" s="4">
        <f>CombinedDelayMatch[[#This Row],[Adj. Average (ps)]]/6.5</f>
        <v>16.732961538461538</v>
      </c>
      <c r="W66" s="2">
        <f>-(CombinedDelayMatch[[#This Row],[Adj. Average (ps)]]-CombinedDelayMatch[[#This Row],[Average 2CG (ps)]])</f>
        <v>-0.21274999999999977</v>
      </c>
      <c r="X6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-0.53775000000000261</v>
      </c>
      <c r="Y66" s="2">
        <f>-(IFERROR(CombinedDelayMatch[[#This Row],[Adj. Average (ps)]], 0)-IFERROR(CombinedDelayMatch[[#This Row],[Average 5EV (ps)]],0))</f>
        <v>0.21274999999999977</v>
      </c>
      <c r="Z6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0.53775000000000261</v>
      </c>
    </row>
    <row r="67" spans="1:26" x14ac:dyDescent="0.25">
      <c r="A67">
        <v>504</v>
      </c>
      <c r="B67" s="1" t="s">
        <v>1322</v>
      </c>
      <c r="C67" s="1" t="s">
        <v>837</v>
      </c>
      <c r="D67" s="1" t="s">
        <v>1323</v>
      </c>
      <c r="E67">
        <v>112.905</v>
      </c>
      <c r="F67">
        <v>114.039</v>
      </c>
      <c r="G67">
        <v>504</v>
      </c>
      <c r="H67" s="1" t="s">
        <v>1322</v>
      </c>
      <c r="I67" s="1" t="s">
        <v>837</v>
      </c>
      <c r="J67" s="5" t="s">
        <v>1323</v>
      </c>
      <c r="K67">
        <v>111.629</v>
      </c>
      <c r="L67">
        <v>112.751</v>
      </c>
      <c r="M67" t="s">
        <v>1954</v>
      </c>
      <c r="N67">
        <v>1</v>
      </c>
      <c r="O67" s="1">
        <f>AVERAGE(CombinedDelayMatch[[#This Row],[Min Trace Delay (ps)]],CombinedDelayMatch[[#This Row],[Max Trace Delay (ps)]])</f>
        <v>113.47200000000001</v>
      </c>
      <c r="P67" s="1">
        <f>AVERAGE(CombinedDelayMatch[[#This Row],[xczu5ev-sfvc784-1-e.Min Trace Delay (ps)]],CombinedDelayMatch[[#This Row],[xczu5ev-sfvc784-1-e.Max Trace Delay (ps)]])</f>
        <v>112.19</v>
      </c>
      <c r="Q67" s="1">
        <f>_xlfn.AGGREGATE(1,6,CombinedDelayMatch[[#This Row],[Average 2CG (ps)]],CombinedDelayMatch[[#This Row],[Average 5EV (ps)]])</f>
        <v>112.831</v>
      </c>
      <c r="R67" s="2">
        <f>-(IFERROR(CombinedDelayMatch[[#This Row],[Average]], 0)-IFERROR(CombinedDelayMatch[[#This Row],[Average 5EV (ps)]],0))</f>
        <v>-0.64100000000000534</v>
      </c>
      <c r="S67"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-0.3160000000000025</v>
      </c>
      <c r="T67"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67" s="4">
        <f>CombinedDelayMatch[[#This Row],[Average]]+CombinedDelayMatch[[#This Row],[5EV Adjustment]]</f>
        <v>112.831</v>
      </c>
      <c r="V67" s="4">
        <f>CombinedDelayMatch[[#This Row],[Adj. Average (ps)]]/6.5</f>
        <v>17.358615384615383</v>
      </c>
      <c r="W67" s="2">
        <f>-(CombinedDelayMatch[[#This Row],[Adj. Average (ps)]]-CombinedDelayMatch[[#This Row],[Average 2CG (ps)]])</f>
        <v>0.64100000000000534</v>
      </c>
      <c r="X6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0.3160000000000025</v>
      </c>
      <c r="Y67" s="2">
        <f>-(IFERROR(CombinedDelayMatch[[#This Row],[Adj. Average (ps)]], 0)-IFERROR(CombinedDelayMatch[[#This Row],[Average 5EV (ps)]],0))</f>
        <v>-0.64100000000000534</v>
      </c>
      <c r="Z6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-0.3160000000000025</v>
      </c>
    </row>
    <row r="68" spans="1:26" x14ac:dyDescent="0.25">
      <c r="A68">
        <v>504</v>
      </c>
      <c r="B68" s="1" t="s">
        <v>1340</v>
      </c>
      <c r="C68" s="1" t="s">
        <v>837</v>
      </c>
      <c r="D68" s="1" t="s">
        <v>1341</v>
      </c>
      <c r="E68">
        <v>113.254</v>
      </c>
      <c r="F68">
        <v>114.392</v>
      </c>
      <c r="G68">
        <v>504</v>
      </c>
      <c r="H68" s="1" t="s">
        <v>1340</v>
      </c>
      <c r="I68" s="1" t="s">
        <v>837</v>
      </c>
      <c r="J68" s="5" t="s">
        <v>1341</v>
      </c>
      <c r="K68">
        <v>112.607</v>
      </c>
      <c r="L68">
        <v>113.739</v>
      </c>
      <c r="M68" t="s">
        <v>1986</v>
      </c>
      <c r="N68">
        <v>0</v>
      </c>
      <c r="O68" s="1">
        <f>AVERAGE(CombinedDelayMatch[[#This Row],[Min Trace Delay (ps)]],CombinedDelayMatch[[#This Row],[Max Trace Delay (ps)]])</f>
        <v>113.82300000000001</v>
      </c>
      <c r="P68" s="1">
        <f>AVERAGE(CombinedDelayMatch[[#This Row],[xczu5ev-sfvc784-1-e.Min Trace Delay (ps)]],CombinedDelayMatch[[#This Row],[xczu5ev-sfvc784-1-e.Max Trace Delay (ps)]])</f>
        <v>113.173</v>
      </c>
      <c r="Q68" s="1">
        <f>_xlfn.AGGREGATE(1,6,CombinedDelayMatch[[#This Row],[Average 2CG (ps)]],CombinedDelayMatch[[#This Row],[Average 5EV (ps)]])</f>
        <v>113.498</v>
      </c>
      <c r="R68" s="2">
        <f>-(IFERROR(CombinedDelayMatch[[#This Row],[Average]], 0)-IFERROR(CombinedDelayMatch[[#This Row],[Average 5EV (ps)]],0))</f>
        <v>-0.32500000000000284</v>
      </c>
      <c r="S68"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68"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68" s="4">
        <f>CombinedDelayMatch[[#This Row],[Average]]+CombinedDelayMatch[[#This Row],[5EV Adjustment]]</f>
        <v>113.498</v>
      </c>
      <c r="V68" s="4">
        <f>CombinedDelayMatch[[#This Row],[Adj. Average (ps)]]/6.5</f>
        <v>17.46123076923077</v>
      </c>
      <c r="W68" s="2">
        <f>-(CombinedDelayMatch[[#This Row],[Adj. Average (ps)]]-CombinedDelayMatch[[#This Row],[Average 2CG (ps)]])</f>
        <v>0.32500000000000284</v>
      </c>
      <c r="X6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68" s="2">
        <f>-(IFERROR(CombinedDelayMatch[[#This Row],[Adj. Average (ps)]], 0)-IFERROR(CombinedDelayMatch[[#This Row],[Average 5EV (ps)]],0))</f>
        <v>-0.32500000000000284</v>
      </c>
      <c r="Z6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69" spans="1:26" x14ac:dyDescent="0.25">
      <c r="A69">
        <v>504</v>
      </c>
      <c r="B69" s="1" t="s">
        <v>1162</v>
      </c>
      <c r="C69" s="1" t="s">
        <v>837</v>
      </c>
      <c r="D69" s="1" t="s">
        <v>1163</v>
      </c>
      <c r="E69">
        <v>100.226</v>
      </c>
      <c r="F69">
        <v>101.233</v>
      </c>
      <c r="G69">
        <v>504</v>
      </c>
      <c r="H69" s="1" t="s">
        <v>1162</v>
      </c>
      <c r="I69" s="1" t="s">
        <v>837</v>
      </c>
      <c r="J69" s="5" t="s">
        <v>1163</v>
      </c>
      <c r="K69">
        <v>101</v>
      </c>
      <c r="L69">
        <v>102.015</v>
      </c>
      <c r="M69" t="s">
        <v>1952</v>
      </c>
      <c r="N69">
        <v>8</v>
      </c>
      <c r="O69" s="1">
        <f>AVERAGE(CombinedDelayMatch[[#This Row],[Min Trace Delay (ps)]],CombinedDelayMatch[[#This Row],[Max Trace Delay (ps)]])</f>
        <v>100.7295</v>
      </c>
      <c r="P69" s="1">
        <f>AVERAGE(CombinedDelayMatch[[#This Row],[xczu5ev-sfvc784-1-e.Min Trace Delay (ps)]],CombinedDelayMatch[[#This Row],[xczu5ev-sfvc784-1-e.Max Trace Delay (ps)]])</f>
        <v>101.50749999999999</v>
      </c>
      <c r="Q69" s="1">
        <f>_xlfn.AGGREGATE(1,6,CombinedDelayMatch[[#This Row],[Average 2CG (ps)]],CombinedDelayMatch[[#This Row],[Average 5EV (ps)]])</f>
        <v>101.1185</v>
      </c>
      <c r="R69" s="2">
        <f>-(IFERROR(CombinedDelayMatch[[#This Row],[Average]], 0)-IFERROR(CombinedDelayMatch[[#This Row],[Average 5EV (ps)]],0))</f>
        <v>0.38899999999999579</v>
      </c>
      <c r="S69"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1.7252500000000026</v>
      </c>
      <c r="T69"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69" s="4">
        <f>CombinedDelayMatch[[#This Row],[Average]]+CombinedDelayMatch[[#This Row],[5EV Adjustment]]</f>
        <v>101.1185</v>
      </c>
      <c r="V69" s="4">
        <f>CombinedDelayMatch[[#This Row],[Adj. Average (ps)]]/6.5</f>
        <v>15.556692307692307</v>
      </c>
      <c r="W69" s="2">
        <f>-(CombinedDelayMatch[[#This Row],[Adj. Average (ps)]]-CombinedDelayMatch[[#This Row],[Average 2CG (ps)]])</f>
        <v>-0.38899999999999579</v>
      </c>
      <c r="X6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-1.7252500000000026</v>
      </c>
      <c r="Y69" s="2">
        <f>-(IFERROR(CombinedDelayMatch[[#This Row],[Adj. Average (ps)]], 0)-IFERROR(CombinedDelayMatch[[#This Row],[Average 5EV (ps)]],0))</f>
        <v>0.38899999999999579</v>
      </c>
      <c r="Z6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1.7252500000000026</v>
      </c>
    </row>
    <row r="70" spans="1:26" x14ac:dyDescent="0.25">
      <c r="A70">
        <v>504</v>
      </c>
      <c r="B70" s="1" t="s">
        <v>1206</v>
      </c>
      <c r="C70" s="1" t="s">
        <v>837</v>
      </c>
      <c r="D70" s="1" t="s">
        <v>1207</v>
      </c>
      <c r="E70">
        <v>117.623</v>
      </c>
      <c r="F70">
        <v>118.80500000000001</v>
      </c>
      <c r="G70">
        <v>504</v>
      </c>
      <c r="H70" s="1" t="s">
        <v>1206</v>
      </c>
      <c r="I70" s="1" t="s">
        <v>837</v>
      </c>
      <c r="J70" s="5" t="s">
        <v>1207</v>
      </c>
      <c r="K70">
        <v>117.90600000000001</v>
      </c>
      <c r="L70">
        <v>119.09099999999999</v>
      </c>
      <c r="M70" t="s">
        <v>1952</v>
      </c>
      <c r="N70">
        <v>8</v>
      </c>
      <c r="O70" s="1">
        <f>AVERAGE(CombinedDelayMatch[[#This Row],[Min Trace Delay (ps)]],CombinedDelayMatch[[#This Row],[Max Trace Delay (ps)]])</f>
        <v>118.214</v>
      </c>
      <c r="P70" s="1">
        <f>AVERAGE(CombinedDelayMatch[[#This Row],[xczu5ev-sfvc784-1-e.Min Trace Delay (ps)]],CombinedDelayMatch[[#This Row],[xczu5ev-sfvc784-1-e.Max Trace Delay (ps)]])</f>
        <v>118.49850000000001</v>
      </c>
      <c r="Q70" s="1">
        <f>_xlfn.AGGREGATE(1,6,CombinedDelayMatch[[#This Row],[Average 2CG (ps)]],CombinedDelayMatch[[#This Row],[Average 5EV (ps)]])</f>
        <v>118.35625</v>
      </c>
      <c r="R70" s="2">
        <f>-(IFERROR(CombinedDelayMatch[[#This Row],[Average]], 0)-IFERROR(CombinedDelayMatch[[#This Row],[Average 5EV (ps)]],0))</f>
        <v>0.14225000000000421</v>
      </c>
      <c r="S70"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1.478500000000011</v>
      </c>
      <c r="T70"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70" s="4">
        <f>CombinedDelayMatch[[#This Row],[Average]]+CombinedDelayMatch[[#This Row],[5EV Adjustment]]</f>
        <v>118.35625</v>
      </c>
      <c r="V70" s="4">
        <f>CombinedDelayMatch[[#This Row],[Adj. Average (ps)]]/6.5</f>
        <v>18.208653846153847</v>
      </c>
      <c r="W70" s="2">
        <f>-(CombinedDelayMatch[[#This Row],[Adj. Average (ps)]]-CombinedDelayMatch[[#This Row],[Average 2CG (ps)]])</f>
        <v>-0.14225000000000421</v>
      </c>
      <c r="X7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-1.478500000000011</v>
      </c>
      <c r="Y70" s="2">
        <f>-(IFERROR(CombinedDelayMatch[[#This Row],[Adj. Average (ps)]], 0)-IFERROR(CombinedDelayMatch[[#This Row],[Average 5EV (ps)]],0))</f>
        <v>0.14225000000000421</v>
      </c>
      <c r="Z7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1.478500000000011</v>
      </c>
    </row>
    <row r="71" spans="1:26" x14ac:dyDescent="0.25">
      <c r="A71">
        <v>504</v>
      </c>
      <c r="B71" s="1" t="s">
        <v>1208</v>
      </c>
      <c r="C71" s="1" t="s">
        <v>837</v>
      </c>
      <c r="D71" s="1" t="s">
        <v>1209</v>
      </c>
      <c r="E71">
        <v>118.355</v>
      </c>
      <c r="F71">
        <v>119.544</v>
      </c>
      <c r="G71">
        <v>504</v>
      </c>
      <c r="H71" s="1" t="s">
        <v>1208</v>
      </c>
      <c r="I71" s="1" t="s">
        <v>837</v>
      </c>
      <c r="J71" s="5" t="s">
        <v>1209</v>
      </c>
      <c r="K71">
        <v>116.98</v>
      </c>
      <c r="L71">
        <v>118.155</v>
      </c>
      <c r="M71" t="s">
        <v>1952</v>
      </c>
      <c r="N71">
        <v>8</v>
      </c>
      <c r="O71" s="1">
        <f>AVERAGE(CombinedDelayMatch[[#This Row],[Min Trace Delay (ps)]],CombinedDelayMatch[[#This Row],[Max Trace Delay (ps)]])</f>
        <v>118.9495</v>
      </c>
      <c r="P71" s="1">
        <f>AVERAGE(CombinedDelayMatch[[#This Row],[xczu5ev-sfvc784-1-e.Min Trace Delay (ps)]],CombinedDelayMatch[[#This Row],[xczu5ev-sfvc784-1-e.Max Trace Delay (ps)]])</f>
        <v>117.5675</v>
      </c>
      <c r="Q71" s="1">
        <f>_xlfn.AGGREGATE(1,6,CombinedDelayMatch[[#This Row],[Average 2CG (ps)]],CombinedDelayMatch[[#This Row],[Average 5EV (ps)]])</f>
        <v>118.2585</v>
      </c>
      <c r="R71" s="2">
        <f>-(IFERROR(CombinedDelayMatch[[#This Row],[Average]], 0)-IFERROR(CombinedDelayMatch[[#This Row],[Average 5EV (ps)]],0))</f>
        <v>-0.6910000000000025</v>
      </c>
      <c r="S71"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0.64525000000000432</v>
      </c>
      <c r="T71"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71" s="4">
        <f>CombinedDelayMatch[[#This Row],[Average]]+CombinedDelayMatch[[#This Row],[5EV Adjustment]]</f>
        <v>118.2585</v>
      </c>
      <c r="V71" s="4">
        <f>CombinedDelayMatch[[#This Row],[Adj. Average (ps)]]/6.5</f>
        <v>18.193615384615384</v>
      </c>
      <c r="W71" s="2">
        <f>-(CombinedDelayMatch[[#This Row],[Adj. Average (ps)]]-CombinedDelayMatch[[#This Row],[Average 2CG (ps)]])</f>
        <v>0.6910000000000025</v>
      </c>
      <c r="X7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-0.64525000000000432</v>
      </c>
      <c r="Y71" s="2">
        <f>-(IFERROR(CombinedDelayMatch[[#This Row],[Adj. Average (ps)]], 0)-IFERROR(CombinedDelayMatch[[#This Row],[Average 5EV (ps)]],0))</f>
        <v>-0.6910000000000025</v>
      </c>
      <c r="Z7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0.64525000000000432</v>
      </c>
    </row>
    <row r="72" spans="1:26" x14ac:dyDescent="0.25">
      <c r="A72">
        <v>504</v>
      </c>
      <c r="B72" s="1" t="s">
        <v>1210</v>
      </c>
      <c r="C72" s="1" t="s">
        <v>837</v>
      </c>
      <c r="D72" s="1" t="s">
        <v>1211</v>
      </c>
      <c r="E72">
        <v>115.64</v>
      </c>
      <c r="F72">
        <v>116.80200000000001</v>
      </c>
      <c r="G72">
        <v>504</v>
      </c>
      <c r="H72" s="1" t="s">
        <v>1210</v>
      </c>
      <c r="I72" s="1" t="s">
        <v>837</v>
      </c>
      <c r="J72" s="5" t="s">
        <v>1211</v>
      </c>
      <c r="K72">
        <v>109.038</v>
      </c>
      <c r="L72">
        <v>110.134</v>
      </c>
      <c r="M72" t="s">
        <v>1952</v>
      </c>
      <c r="N72">
        <v>8</v>
      </c>
      <c r="O72" s="1">
        <f>AVERAGE(CombinedDelayMatch[[#This Row],[Min Trace Delay (ps)]],CombinedDelayMatch[[#This Row],[Max Trace Delay (ps)]])</f>
        <v>116.221</v>
      </c>
      <c r="P72" s="1">
        <f>AVERAGE(CombinedDelayMatch[[#This Row],[xczu5ev-sfvc784-1-e.Min Trace Delay (ps)]],CombinedDelayMatch[[#This Row],[xczu5ev-sfvc784-1-e.Max Trace Delay (ps)]])</f>
        <v>109.586</v>
      </c>
      <c r="Q72" s="1">
        <f>_xlfn.AGGREGATE(1,6,CombinedDelayMatch[[#This Row],[Average 2CG (ps)]],CombinedDelayMatch[[#This Row],[Average 5EV (ps)]])</f>
        <v>112.90350000000001</v>
      </c>
      <c r="R72" s="2">
        <f>-(IFERROR(CombinedDelayMatch[[#This Row],[Average]], 0)-IFERROR(CombinedDelayMatch[[#This Row],[Average 5EV (ps)]],0))</f>
        <v>-3.3175000000000097</v>
      </c>
      <c r="S72"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-1.9812500000000028</v>
      </c>
      <c r="T72"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72" s="4">
        <f>CombinedDelayMatch[[#This Row],[Average]]+CombinedDelayMatch[[#This Row],[5EV Adjustment]]</f>
        <v>112.90350000000001</v>
      </c>
      <c r="V72" s="4">
        <f>CombinedDelayMatch[[#This Row],[Adj. Average (ps)]]/6.5</f>
        <v>17.369769230769233</v>
      </c>
      <c r="W72" s="2">
        <f>-(CombinedDelayMatch[[#This Row],[Adj. Average (ps)]]-CombinedDelayMatch[[#This Row],[Average 2CG (ps)]])</f>
        <v>3.3174999999999955</v>
      </c>
      <c r="X7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1.9812499999999886</v>
      </c>
      <c r="Y72" s="2">
        <f>-(IFERROR(CombinedDelayMatch[[#This Row],[Adj. Average (ps)]], 0)-IFERROR(CombinedDelayMatch[[#This Row],[Average 5EV (ps)]],0))</f>
        <v>-3.3175000000000097</v>
      </c>
      <c r="Z7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-1.9812500000000028</v>
      </c>
    </row>
    <row r="73" spans="1:26" x14ac:dyDescent="0.25">
      <c r="A73">
        <v>504</v>
      </c>
      <c r="B73" s="1" t="s">
        <v>1212</v>
      </c>
      <c r="C73" s="1" t="s">
        <v>837</v>
      </c>
      <c r="D73" s="1" t="s">
        <v>1213</v>
      </c>
      <c r="E73">
        <v>116.70399999999999</v>
      </c>
      <c r="F73">
        <v>117.877</v>
      </c>
      <c r="G73">
        <v>504</v>
      </c>
      <c r="H73" s="1" t="s">
        <v>1212</v>
      </c>
      <c r="I73" s="1" t="s">
        <v>837</v>
      </c>
      <c r="J73" s="5" t="s">
        <v>1213</v>
      </c>
      <c r="K73">
        <v>112.86499999999999</v>
      </c>
      <c r="L73">
        <v>113.999</v>
      </c>
      <c r="M73" t="s">
        <v>1952</v>
      </c>
      <c r="N73">
        <v>8</v>
      </c>
      <c r="O73" s="1">
        <f>AVERAGE(CombinedDelayMatch[[#This Row],[Min Trace Delay (ps)]],CombinedDelayMatch[[#This Row],[Max Trace Delay (ps)]])</f>
        <v>117.29049999999999</v>
      </c>
      <c r="P73" s="1">
        <f>AVERAGE(CombinedDelayMatch[[#This Row],[xczu5ev-sfvc784-1-e.Min Trace Delay (ps)]],CombinedDelayMatch[[#This Row],[xczu5ev-sfvc784-1-e.Max Trace Delay (ps)]])</f>
        <v>113.43199999999999</v>
      </c>
      <c r="Q73" s="1">
        <f>_xlfn.AGGREGATE(1,6,CombinedDelayMatch[[#This Row],[Average 2CG (ps)]],CombinedDelayMatch[[#This Row],[Average 5EV (ps)]])</f>
        <v>115.36124999999998</v>
      </c>
      <c r="R73" s="2">
        <f>-(IFERROR(CombinedDelayMatch[[#This Row],[Average]], 0)-IFERROR(CombinedDelayMatch[[#This Row],[Average 5EV (ps)]],0))</f>
        <v>-1.9292499999999961</v>
      </c>
      <c r="S73"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-0.59299999999998931</v>
      </c>
      <c r="T73"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73" s="4">
        <f>CombinedDelayMatch[[#This Row],[Average]]+CombinedDelayMatch[[#This Row],[5EV Adjustment]]</f>
        <v>115.36124999999998</v>
      </c>
      <c r="V73" s="4">
        <f>CombinedDelayMatch[[#This Row],[Adj. Average (ps)]]/6.5</f>
        <v>17.747884615384613</v>
      </c>
      <c r="W73" s="2">
        <f>-(CombinedDelayMatch[[#This Row],[Adj. Average (ps)]]-CombinedDelayMatch[[#This Row],[Average 2CG (ps)]])</f>
        <v>1.9292500000000103</v>
      </c>
      <c r="X7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0.59300000000000352</v>
      </c>
      <c r="Y73" s="2">
        <f>-(IFERROR(CombinedDelayMatch[[#This Row],[Adj. Average (ps)]], 0)-IFERROR(CombinedDelayMatch[[#This Row],[Average 5EV (ps)]],0))</f>
        <v>-1.9292499999999961</v>
      </c>
      <c r="Z7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-0.59299999999998931</v>
      </c>
    </row>
    <row r="74" spans="1:26" x14ac:dyDescent="0.25">
      <c r="A74">
        <v>504</v>
      </c>
      <c r="B74" s="1" t="s">
        <v>1214</v>
      </c>
      <c r="C74" s="1" t="s">
        <v>837</v>
      </c>
      <c r="D74" s="1" t="s">
        <v>1215</v>
      </c>
      <c r="E74">
        <v>91.447999999999993</v>
      </c>
      <c r="F74">
        <v>92.367000000000004</v>
      </c>
      <c r="G74">
        <v>504</v>
      </c>
      <c r="H74" s="1" t="s">
        <v>1214</v>
      </c>
      <c r="I74" s="1" t="s">
        <v>837</v>
      </c>
      <c r="J74" s="5" t="s">
        <v>1215</v>
      </c>
      <c r="K74">
        <v>91.819000000000003</v>
      </c>
      <c r="L74">
        <v>92.742000000000004</v>
      </c>
      <c r="M74" t="s">
        <v>1952</v>
      </c>
      <c r="N74">
        <v>8</v>
      </c>
      <c r="O74" s="1">
        <f>AVERAGE(CombinedDelayMatch[[#This Row],[Min Trace Delay (ps)]],CombinedDelayMatch[[#This Row],[Max Trace Delay (ps)]])</f>
        <v>91.907499999999999</v>
      </c>
      <c r="P74" s="1">
        <f>AVERAGE(CombinedDelayMatch[[#This Row],[xczu5ev-sfvc784-1-e.Min Trace Delay (ps)]],CombinedDelayMatch[[#This Row],[xczu5ev-sfvc784-1-e.Max Trace Delay (ps)]])</f>
        <v>92.280500000000004</v>
      </c>
      <c r="Q74" s="1">
        <f>_xlfn.AGGREGATE(1,6,CombinedDelayMatch[[#This Row],[Average 2CG (ps)]],CombinedDelayMatch[[#This Row],[Average 5EV (ps)]])</f>
        <v>92.093999999999994</v>
      </c>
      <c r="R74" s="2">
        <f>-(IFERROR(CombinedDelayMatch[[#This Row],[Average]], 0)-IFERROR(CombinedDelayMatch[[#This Row],[Average 5EV (ps)]],0))</f>
        <v>0.18650000000000944</v>
      </c>
      <c r="S74"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1.5227500000000163</v>
      </c>
      <c r="T74"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74" s="4">
        <f>CombinedDelayMatch[[#This Row],[Average]]+CombinedDelayMatch[[#This Row],[5EV Adjustment]]</f>
        <v>92.093999999999994</v>
      </c>
      <c r="V74" s="4">
        <f>CombinedDelayMatch[[#This Row],[Adj. Average (ps)]]/6.5</f>
        <v>14.168307692307691</v>
      </c>
      <c r="W74" s="2">
        <f>-(CombinedDelayMatch[[#This Row],[Adj. Average (ps)]]-CombinedDelayMatch[[#This Row],[Average 2CG (ps)]])</f>
        <v>-0.18649999999999523</v>
      </c>
      <c r="X7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-1.522750000000002</v>
      </c>
      <c r="Y74" s="2">
        <f>-(IFERROR(CombinedDelayMatch[[#This Row],[Adj. Average (ps)]], 0)-IFERROR(CombinedDelayMatch[[#This Row],[Average 5EV (ps)]],0))</f>
        <v>0.18650000000000944</v>
      </c>
      <c r="Z7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1.5227500000000163</v>
      </c>
    </row>
    <row r="75" spans="1:26" x14ac:dyDescent="0.25">
      <c r="A75">
        <v>504</v>
      </c>
      <c r="B75" s="1" t="s">
        <v>1216</v>
      </c>
      <c r="C75" s="1" t="s">
        <v>837</v>
      </c>
      <c r="D75" s="1" t="s">
        <v>1217</v>
      </c>
      <c r="E75">
        <v>94.105999999999995</v>
      </c>
      <c r="F75">
        <v>95.052000000000007</v>
      </c>
      <c r="G75">
        <v>504</v>
      </c>
      <c r="H75" s="1" t="s">
        <v>1216</v>
      </c>
      <c r="I75" s="1" t="s">
        <v>837</v>
      </c>
      <c r="J75" s="5" t="s">
        <v>1217</v>
      </c>
      <c r="K75">
        <v>94.046999999999997</v>
      </c>
      <c r="L75">
        <v>94.992000000000004</v>
      </c>
      <c r="M75" t="s">
        <v>1952</v>
      </c>
      <c r="N75">
        <v>8</v>
      </c>
      <c r="O75" s="1">
        <f>AVERAGE(CombinedDelayMatch[[#This Row],[Min Trace Delay (ps)]],CombinedDelayMatch[[#This Row],[Max Trace Delay (ps)]])</f>
        <v>94.579000000000008</v>
      </c>
      <c r="P75" s="1">
        <f>AVERAGE(CombinedDelayMatch[[#This Row],[xczu5ev-sfvc784-1-e.Min Trace Delay (ps)]],CombinedDelayMatch[[#This Row],[xczu5ev-sfvc784-1-e.Max Trace Delay (ps)]])</f>
        <v>94.519499999999994</v>
      </c>
      <c r="Q75" s="1">
        <f>_xlfn.AGGREGATE(1,6,CombinedDelayMatch[[#This Row],[Average 2CG (ps)]],CombinedDelayMatch[[#This Row],[Average 5EV (ps)]])</f>
        <v>94.549250000000001</v>
      </c>
      <c r="R75" s="2">
        <f>-(IFERROR(CombinedDelayMatch[[#This Row],[Average]], 0)-IFERROR(CombinedDelayMatch[[#This Row],[Average 5EV (ps)]],0))</f>
        <v>-2.9750000000007049E-2</v>
      </c>
      <c r="S75"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1.3064999999999998</v>
      </c>
      <c r="T75"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75" s="4">
        <f>CombinedDelayMatch[[#This Row],[Average]]+CombinedDelayMatch[[#This Row],[5EV Adjustment]]</f>
        <v>94.549250000000001</v>
      </c>
      <c r="V75" s="4">
        <f>CombinedDelayMatch[[#This Row],[Adj. Average (ps)]]/6.5</f>
        <v>14.546038461538462</v>
      </c>
      <c r="W75" s="2">
        <f>-(CombinedDelayMatch[[#This Row],[Adj. Average (ps)]]-CombinedDelayMatch[[#This Row],[Average 2CG (ps)]])</f>
        <v>2.9750000000007049E-2</v>
      </c>
      <c r="X7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-1.3064999999999998</v>
      </c>
      <c r="Y75" s="2">
        <f>-(IFERROR(CombinedDelayMatch[[#This Row],[Adj. Average (ps)]], 0)-IFERROR(CombinedDelayMatch[[#This Row],[Average 5EV (ps)]],0))</f>
        <v>-2.9750000000007049E-2</v>
      </c>
      <c r="Z7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1.3064999999999998</v>
      </c>
    </row>
    <row r="76" spans="1:26" x14ac:dyDescent="0.25">
      <c r="A76">
        <v>504</v>
      </c>
      <c r="B76" s="1" t="s">
        <v>1220</v>
      </c>
      <c r="C76" s="1" t="s">
        <v>837</v>
      </c>
      <c r="D76" s="1" t="s">
        <v>1221</v>
      </c>
      <c r="E76">
        <v>97.704999999999998</v>
      </c>
      <c r="F76">
        <v>98.686999999999998</v>
      </c>
      <c r="G76">
        <v>504</v>
      </c>
      <c r="H76" s="1" t="s">
        <v>1220</v>
      </c>
      <c r="I76" s="1" t="s">
        <v>837</v>
      </c>
      <c r="J76" s="5" t="s">
        <v>1221</v>
      </c>
      <c r="K76">
        <v>97.99</v>
      </c>
      <c r="L76">
        <v>98.974999999999994</v>
      </c>
      <c r="M76" t="s">
        <v>1952</v>
      </c>
      <c r="N76">
        <v>8</v>
      </c>
      <c r="O76" s="1">
        <f>AVERAGE(CombinedDelayMatch[[#This Row],[Min Trace Delay (ps)]],CombinedDelayMatch[[#This Row],[Max Trace Delay (ps)]])</f>
        <v>98.195999999999998</v>
      </c>
      <c r="P76" s="1">
        <f>AVERAGE(CombinedDelayMatch[[#This Row],[xczu5ev-sfvc784-1-e.Min Trace Delay (ps)]],CombinedDelayMatch[[#This Row],[xczu5ev-sfvc784-1-e.Max Trace Delay (ps)]])</f>
        <v>98.482499999999987</v>
      </c>
      <c r="Q76" s="1">
        <f>_xlfn.AGGREGATE(1,6,CombinedDelayMatch[[#This Row],[Average 2CG (ps)]],CombinedDelayMatch[[#This Row],[Average 5EV (ps)]])</f>
        <v>98.339249999999993</v>
      </c>
      <c r="R76" s="2">
        <f>-(IFERROR(CombinedDelayMatch[[#This Row],[Average]], 0)-IFERROR(CombinedDelayMatch[[#This Row],[Average 5EV (ps)]],0))</f>
        <v>0.14324999999999477</v>
      </c>
      <c r="S76"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1.4795000000000016</v>
      </c>
      <c r="T76"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76" s="4">
        <f>CombinedDelayMatch[[#This Row],[Average]]+CombinedDelayMatch[[#This Row],[5EV Adjustment]]</f>
        <v>98.339249999999993</v>
      </c>
      <c r="V76" s="4">
        <f>CombinedDelayMatch[[#This Row],[Adj. Average (ps)]]/6.5</f>
        <v>15.129115384615384</v>
      </c>
      <c r="W76" s="2">
        <f>-(CombinedDelayMatch[[#This Row],[Adj. Average (ps)]]-CombinedDelayMatch[[#This Row],[Average 2CG (ps)]])</f>
        <v>-0.14324999999999477</v>
      </c>
      <c r="X7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-1.4795000000000016</v>
      </c>
      <c r="Y76" s="2">
        <f>-(IFERROR(CombinedDelayMatch[[#This Row],[Adj. Average (ps)]], 0)-IFERROR(CombinedDelayMatch[[#This Row],[Average 5EV (ps)]],0))</f>
        <v>0.14324999999999477</v>
      </c>
      <c r="Z7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1.4795000000000016</v>
      </c>
    </row>
    <row r="77" spans="1:26" x14ac:dyDescent="0.25">
      <c r="A77">
        <v>504</v>
      </c>
      <c r="B77" s="1" t="s">
        <v>1222</v>
      </c>
      <c r="C77" s="1" t="s">
        <v>837</v>
      </c>
      <c r="D77" s="1" t="s">
        <v>1223</v>
      </c>
      <c r="E77">
        <v>91.373000000000005</v>
      </c>
      <c r="F77">
        <v>92.292000000000002</v>
      </c>
      <c r="G77">
        <v>504</v>
      </c>
      <c r="H77" s="1" t="s">
        <v>1222</v>
      </c>
      <c r="I77" s="1" t="s">
        <v>837</v>
      </c>
      <c r="J77" s="5" t="s">
        <v>1223</v>
      </c>
      <c r="K77">
        <v>91.555000000000007</v>
      </c>
      <c r="L77">
        <v>92.474999999999994</v>
      </c>
      <c r="M77" t="s">
        <v>1952</v>
      </c>
      <c r="N77">
        <v>8</v>
      </c>
      <c r="O77" s="1">
        <f>AVERAGE(CombinedDelayMatch[[#This Row],[Min Trace Delay (ps)]],CombinedDelayMatch[[#This Row],[Max Trace Delay (ps)]])</f>
        <v>91.83250000000001</v>
      </c>
      <c r="P77" s="1">
        <f>AVERAGE(CombinedDelayMatch[[#This Row],[xczu5ev-sfvc784-1-e.Min Trace Delay (ps)]],CombinedDelayMatch[[#This Row],[xczu5ev-sfvc784-1-e.Max Trace Delay (ps)]])</f>
        <v>92.015000000000001</v>
      </c>
      <c r="Q77" s="1">
        <f>_xlfn.AGGREGATE(1,6,CombinedDelayMatch[[#This Row],[Average 2CG (ps)]],CombinedDelayMatch[[#This Row],[Average 5EV (ps)]])</f>
        <v>91.923750000000013</v>
      </c>
      <c r="R77" s="2">
        <f>-(IFERROR(CombinedDelayMatch[[#This Row],[Average]], 0)-IFERROR(CombinedDelayMatch[[#This Row],[Average 5EV (ps)]],0))</f>
        <v>9.1249999999988063E-2</v>
      </c>
      <c r="S77"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1.4274999999999949</v>
      </c>
      <c r="T77"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77" s="4">
        <f>CombinedDelayMatch[[#This Row],[Average]]+CombinedDelayMatch[[#This Row],[5EV Adjustment]]</f>
        <v>91.923750000000013</v>
      </c>
      <c r="V77" s="4">
        <f>CombinedDelayMatch[[#This Row],[Adj. Average (ps)]]/6.5</f>
        <v>14.142115384615387</v>
      </c>
      <c r="W77" s="2">
        <f>-(CombinedDelayMatch[[#This Row],[Adj. Average (ps)]]-CombinedDelayMatch[[#This Row],[Average 2CG (ps)]])</f>
        <v>-9.1250000000002274E-2</v>
      </c>
      <c r="X7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-1.4275000000000091</v>
      </c>
      <c r="Y77" s="2">
        <f>-(IFERROR(CombinedDelayMatch[[#This Row],[Adj. Average (ps)]], 0)-IFERROR(CombinedDelayMatch[[#This Row],[Average 5EV (ps)]],0))</f>
        <v>9.1249999999988063E-2</v>
      </c>
      <c r="Z7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1.4274999999999949</v>
      </c>
    </row>
    <row r="78" spans="1:26" x14ac:dyDescent="0.25">
      <c r="A78">
        <v>504</v>
      </c>
      <c r="B78" s="1" t="s">
        <v>1324</v>
      </c>
      <c r="C78" s="1" t="s">
        <v>837</v>
      </c>
      <c r="D78" s="1" t="s">
        <v>1325</v>
      </c>
      <c r="E78">
        <v>104.033</v>
      </c>
      <c r="F78">
        <v>105.07899999999999</v>
      </c>
      <c r="G78">
        <v>504</v>
      </c>
      <c r="H78" s="1" t="s">
        <v>1324</v>
      </c>
      <c r="I78" s="1" t="s">
        <v>837</v>
      </c>
      <c r="J78" s="5" t="s">
        <v>1325</v>
      </c>
      <c r="K78">
        <v>101.667</v>
      </c>
      <c r="L78">
        <v>102.68899999999999</v>
      </c>
      <c r="M78" t="s">
        <v>1952</v>
      </c>
      <c r="N78">
        <v>1</v>
      </c>
      <c r="O78" s="1">
        <f>AVERAGE(CombinedDelayMatch[[#This Row],[Min Trace Delay (ps)]],CombinedDelayMatch[[#This Row],[Max Trace Delay (ps)]])</f>
        <v>104.556</v>
      </c>
      <c r="P78" s="1">
        <f>AVERAGE(CombinedDelayMatch[[#This Row],[xczu5ev-sfvc784-1-e.Min Trace Delay (ps)]],CombinedDelayMatch[[#This Row],[xczu5ev-sfvc784-1-e.Max Trace Delay (ps)]])</f>
        <v>102.178</v>
      </c>
      <c r="Q78" s="1">
        <f>_xlfn.AGGREGATE(1,6,CombinedDelayMatch[[#This Row],[Average 2CG (ps)]],CombinedDelayMatch[[#This Row],[Average 5EV (ps)]])</f>
        <v>103.36699999999999</v>
      </c>
      <c r="R78" s="2">
        <f>-(IFERROR(CombinedDelayMatch[[#This Row],[Average]], 0)-IFERROR(CombinedDelayMatch[[#This Row],[Average 5EV (ps)]],0))</f>
        <v>-1.188999999999993</v>
      </c>
      <c r="S78"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0.14725000000001387</v>
      </c>
      <c r="T78"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78" s="4">
        <f>CombinedDelayMatch[[#This Row],[Average]]+CombinedDelayMatch[[#This Row],[5EV Adjustment]]</f>
        <v>103.36699999999999</v>
      </c>
      <c r="V78" s="4">
        <f>CombinedDelayMatch[[#This Row],[Adj. Average (ps)]]/6.5</f>
        <v>15.902615384615384</v>
      </c>
      <c r="W78" s="2">
        <f>-(CombinedDelayMatch[[#This Row],[Adj. Average (ps)]]-CombinedDelayMatch[[#This Row],[Average 2CG (ps)]])</f>
        <v>1.1890000000000072</v>
      </c>
      <c r="X7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-0.14724999999999966</v>
      </c>
      <c r="Y78" s="2">
        <f>-(IFERROR(CombinedDelayMatch[[#This Row],[Adj. Average (ps)]], 0)-IFERROR(CombinedDelayMatch[[#This Row],[Average 5EV (ps)]],0))</f>
        <v>-1.188999999999993</v>
      </c>
      <c r="Z7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0.14725000000001387</v>
      </c>
    </row>
    <row r="79" spans="1:26" x14ac:dyDescent="0.25">
      <c r="A79">
        <v>504</v>
      </c>
      <c r="B79" s="1" t="s">
        <v>1342</v>
      </c>
      <c r="C79" s="1" t="s">
        <v>837</v>
      </c>
      <c r="D79" s="1" t="s">
        <v>1343</v>
      </c>
      <c r="E79">
        <v>103.688</v>
      </c>
      <c r="F79">
        <v>104.73</v>
      </c>
      <c r="G79">
        <v>504</v>
      </c>
      <c r="H79" s="1" t="s">
        <v>1342</v>
      </c>
      <c r="I79" s="1" t="s">
        <v>837</v>
      </c>
      <c r="J79" s="5" t="s">
        <v>1343</v>
      </c>
      <c r="K79">
        <v>101.029</v>
      </c>
      <c r="L79">
        <v>102.044</v>
      </c>
      <c r="M79" t="s">
        <v>1987</v>
      </c>
      <c r="N79">
        <v>0</v>
      </c>
      <c r="O79" s="1">
        <f>AVERAGE(CombinedDelayMatch[[#This Row],[Min Trace Delay (ps)]],CombinedDelayMatch[[#This Row],[Max Trace Delay (ps)]])</f>
        <v>104.209</v>
      </c>
      <c r="P79" s="1">
        <f>AVERAGE(CombinedDelayMatch[[#This Row],[xczu5ev-sfvc784-1-e.Min Trace Delay (ps)]],CombinedDelayMatch[[#This Row],[xczu5ev-sfvc784-1-e.Max Trace Delay (ps)]])</f>
        <v>101.53649999999999</v>
      </c>
      <c r="Q79" s="1">
        <f>_xlfn.AGGREGATE(1,6,CombinedDelayMatch[[#This Row],[Average 2CG (ps)]],CombinedDelayMatch[[#This Row],[Average 5EV (ps)]])</f>
        <v>102.87275</v>
      </c>
      <c r="R79" s="2">
        <f>-(IFERROR(CombinedDelayMatch[[#This Row],[Average]], 0)-IFERROR(CombinedDelayMatch[[#This Row],[Average 5EV (ps)]],0))</f>
        <v>-1.3362500000000068</v>
      </c>
      <c r="S79"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79"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79" s="4">
        <f>CombinedDelayMatch[[#This Row],[Average]]+CombinedDelayMatch[[#This Row],[5EV Adjustment]]</f>
        <v>102.87275</v>
      </c>
      <c r="V79" s="4">
        <f>CombinedDelayMatch[[#This Row],[Adj. Average (ps)]]/6.5</f>
        <v>15.826576923076923</v>
      </c>
      <c r="W79" s="2">
        <f>-(CombinedDelayMatch[[#This Row],[Adj. Average (ps)]]-CombinedDelayMatch[[#This Row],[Average 2CG (ps)]])</f>
        <v>1.3362500000000068</v>
      </c>
      <c r="X7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79" s="2">
        <f>-(IFERROR(CombinedDelayMatch[[#This Row],[Adj. Average (ps)]], 0)-IFERROR(CombinedDelayMatch[[#This Row],[Average 5EV (ps)]],0))</f>
        <v>-1.3362500000000068</v>
      </c>
      <c r="Z7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80" spans="1:26" x14ac:dyDescent="0.25">
      <c r="A80">
        <v>504</v>
      </c>
      <c r="B80" s="1" t="s">
        <v>1164</v>
      </c>
      <c r="C80" s="1" t="s">
        <v>837</v>
      </c>
      <c r="D80" s="1" t="s">
        <v>1165</v>
      </c>
      <c r="E80">
        <v>71.141999999999996</v>
      </c>
      <c r="F80">
        <v>71.856999999999999</v>
      </c>
      <c r="G80">
        <v>504</v>
      </c>
      <c r="H80" s="1" t="s">
        <v>1164</v>
      </c>
      <c r="I80" s="1" t="s">
        <v>837</v>
      </c>
      <c r="J80" s="5" t="s">
        <v>1165</v>
      </c>
      <c r="K80">
        <v>63.915999999999997</v>
      </c>
      <c r="L80">
        <v>64.558999999999997</v>
      </c>
      <c r="M80" t="s">
        <v>1951</v>
      </c>
      <c r="N80">
        <v>8</v>
      </c>
      <c r="O80" s="1">
        <f>AVERAGE(CombinedDelayMatch[[#This Row],[Min Trace Delay (ps)]],CombinedDelayMatch[[#This Row],[Max Trace Delay (ps)]])</f>
        <v>71.499499999999998</v>
      </c>
      <c r="P80" s="1">
        <f>AVERAGE(CombinedDelayMatch[[#This Row],[xczu5ev-sfvc784-1-e.Min Trace Delay (ps)]],CombinedDelayMatch[[#This Row],[xczu5ev-sfvc784-1-e.Max Trace Delay (ps)]])</f>
        <v>64.237499999999997</v>
      </c>
      <c r="Q80" s="1">
        <f>_xlfn.AGGREGATE(1,6,CombinedDelayMatch[[#This Row],[Average 2CG (ps)]],CombinedDelayMatch[[#This Row],[Average 5EV (ps)]])</f>
        <v>67.868499999999997</v>
      </c>
      <c r="R80" s="2">
        <f>-(IFERROR(CombinedDelayMatch[[#This Row],[Average]], 0)-IFERROR(CombinedDelayMatch[[#This Row],[Average 5EV (ps)]],0))</f>
        <v>-3.6310000000000002</v>
      </c>
      <c r="S80"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12.707250000000002</v>
      </c>
      <c r="T80"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4.7072500000000019</v>
      </c>
      <c r="U80" s="4">
        <f>CombinedDelayMatch[[#This Row],[Average]]+CombinedDelayMatch[[#This Row],[5EV Adjustment]]</f>
        <v>72.575749999999999</v>
      </c>
      <c r="V80" s="4">
        <f>CombinedDelayMatch[[#This Row],[Adj. Average (ps)]]/6.5</f>
        <v>11.1655</v>
      </c>
      <c r="W80" s="2">
        <f>-(CombinedDelayMatch[[#This Row],[Adj. Average (ps)]]-CombinedDelayMatch[[#This Row],[Average 2CG (ps)]])</f>
        <v>-1.0762500000000017</v>
      </c>
      <c r="X8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-17.414500000000004</v>
      </c>
      <c r="Y80" s="2">
        <f>-(IFERROR(CombinedDelayMatch[[#This Row],[Adj. Average (ps)]], 0)-IFERROR(CombinedDelayMatch[[#This Row],[Average 5EV (ps)]],0))</f>
        <v>-8.3382500000000022</v>
      </c>
      <c r="Z8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8</v>
      </c>
    </row>
    <row r="81" spans="1:26" x14ac:dyDescent="0.25">
      <c r="A81">
        <v>504</v>
      </c>
      <c r="B81" s="1" t="s">
        <v>1224</v>
      </c>
      <c r="C81" s="1" t="s">
        <v>837</v>
      </c>
      <c r="D81" s="1" t="s">
        <v>1225</v>
      </c>
      <c r="E81">
        <v>71.325999999999993</v>
      </c>
      <c r="F81">
        <v>72.042000000000002</v>
      </c>
      <c r="G81">
        <v>504</v>
      </c>
      <c r="H81" s="1" t="s">
        <v>1224</v>
      </c>
      <c r="I81" s="1" t="s">
        <v>837</v>
      </c>
      <c r="J81" s="5" t="s">
        <v>1225</v>
      </c>
      <c r="K81">
        <v>90.68</v>
      </c>
      <c r="L81">
        <v>91.590999999999994</v>
      </c>
      <c r="M81" t="s">
        <v>1951</v>
      </c>
      <c r="N81">
        <v>8</v>
      </c>
      <c r="O81" s="1">
        <f>AVERAGE(CombinedDelayMatch[[#This Row],[Min Trace Delay (ps)]],CombinedDelayMatch[[#This Row],[Max Trace Delay (ps)]])</f>
        <v>71.683999999999997</v>
      </c>
      <c r="P81" s="1">
        <f>AVERAGE(CombinedDelayMatch[[#This Row],[xczu5ev-sfvc784-1-e.Min Trace Delay (ps)]],CombinedDelayMatch[[#This Row],[xczu5ev-sfvc784-1-e.Max Trace Delay (ps)]])</f>
        <v>91.135500000000008</v>
      </c>
      <c r="Q81" s="1">
        <f>_xlfn.AGGREGATE(1,6,CombinedDelayMatch[[#This Row],[Average 2CG (ps)]],CombinedDelayMatch[[#This Row],[Average 5EV (ps)]])</f>
        <v>81.409750000000003</v>
      </c>
      <c r="R81" s="2">
        <f>-(IFERROR(CombinedDelayMatch[[#This Row],[Average]], 0)-IFERROR(CombinedDelayMatch[[#This Row],[Average 5EV (ps)]],0))</f>
        <v>9.725750000000005</v>
      </c>
      <c r="S81"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26.064000000000007</v>
      </c>
      <c r="T81"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18.064000000000007</v>
      </c>
      <c r="U81" s="4">
        <f>CombinedDelayMatch[[#This Row],[Average]]+CombinedDelayMatch[[#This Row],[5EV Adjustment]]</f>
        <v>99.47375000000001</v>
      </c>
      <c r="V81" s="4">
        <f>CombinedDelayMatch[[#This Row],[Adj. Average (ps)]]/6.5</f>
        <v>15.303653846153848</v>
      </c>
      <c r="W81" s="2">
        <f>-(CombinedDelayMatch[[#This Row],[Adj. Average (ps)]]-CombinedDelayMatch[[#This Row],[Average 2CG (ps)]])</f>
        <v>-27.789750000000012</v>
      </c>
      <c r="X8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-44.128000000000014</v>
      </c>
      <c r="Y81" s="2">
        <f>-(IFERROR(CombinedDelayMatch[[#This Row],[Adj. Average (ps)]], 0)-IFERROR(CombinedDelayMatch[[#This Row],[Average 5EV (ps)]],0))</f>
        <v>-8.3382500000000022</v>
      </c>
      <c r="Z8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8</v>
      </c>
    </row>
    <row r="82" spans="1:26" x14ac:dyDescent="0.25">
      <c r="A82">
        <v>504</v>
      </c>
      <c r="B82" s="1" t="s">
        <v>1226</v>
      </c>
      <c r="C82" s="1" t="s">
        <v>837</v>
      </c>
      <c r="D82" s="1" t="s">
        <v>1227</v>
      </c>
      <c r="E82">
        <v>70.772000000000006</v>
      </c>
      <c r="F82">
        <v>71.483999999999995</v>
      </c>
      <c r="G82">
        <v>504</v>
      </c>
      <c r="H82" s="1" t="s">
        <v>1226</v>
      </c>
      <c r="I82" s="1" t="s">
        <v>837</v>
      </c>
      <c r="J82" s="5" t="s">
        <v>1227</v>
      </c>
      <c r="K82">
        <v>84.846999999999994</v>
      </c>
      <c r="L82">
        <v>85.7</v>
      </c>
      <c r="M82" t="s">
        <v>1951</v>
      </c>
      <c r="N82">
        <v>8</v>
      </c>
      <c r="O82" s="1">
        <f>AVERAGE(CombinedDelayMatch[[#This Row],[Min Trace Delay (ps)]],CombinedDelayMatch[[#This Row],[Max Trace Delay (ps)]])</f>
        <v>71.128</v>
      </c>
      <c r="P82" s="1">
        <f>AVERAGE(CombinedDelayMatch[[#This Row],[xczu5ev-sfvc784-1-e.Min Trace Delay (ps)]],CombinedDelayMatch[[#This Row],[xczu5ev-sfvc784-1-e.Max Trace Delay (ps)]])</f>
        <v>85.273499999999999</v>
      </c>
      <c r="Q82" s="1">
        <f>_xlfn.AGGREGATE(1,6,CombinedDelayMatch[[#This Row],[Average 2CG (ps)]],CombinedDelayMatch[[#This Row],[Average 5EV (ps)]])</f>
        <v>78.200749999999999</v>
      </c>
      <c r="R82" s="2">
        <f>-(IFERROR(CombinedDelayMatch[[#This Row],[Average]], 0)-IFERROR(CombinedDelayMatch[[#This Row],[Average 5EV (ps)]],0))</f>
        <v>7.0727499999999992</v>
      </c>
      <c r="S82"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23.411000000000001</v>
      </c>
      <c r="T82"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15.411000000000001</v>
      </c>
      <c r="U82" s="4">
        <f>CombinedDelayMatch[[#This Row],[Average]]+CombinedDelayMatch[[#This Row],[5EV Adjustment]]</f>
        <v>93.611750000000001</v>
      </c>
      <c r="V82" s="4">
        <f>CombinedDelayMatch[[#This Row],[Adj. Average (ps)]]/6.5</f>
        <v>14.401807692307692</v>
      </c>
      <c r="W82" s="2">
        <f>-(CombinedDelayMatch[[#This Row],[Adj. Average (ps)]]-CombinedDelayMatch[[#This Row],[Average 2CG (ps)]])</f>
        <v>-22.483750000000001</v>
      </c>
      <c r="X8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-38.822000000000003</v>
      </c>
      <c r="Y82" s="2">
        <f>-(IFERROR(CombinedDelayMatch[[#This Row],[Adj. Average (ps)]], 0)-IFERROR(CombinedDelayMatch[[#This Row],[Average 5EV (ps)]],0))</f>
        <v>-8.3382500000000022</v>
      </c>
      <c r="Z8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8</v>
      </c>
    </row>
    <row r="83" spans="1:26" x14ac:dyDescent="0.25">
      <c r="A83">
        <v>504</v>
      </c>
      <c r="B83" s="1" t="s">
        <v>1228</v>
      </c>
      <c r="C83" s="1" t="s">
        <v>837</v>
      </c>
      <c r="D83" s="1" t="s">
        <v>1229</v>
      </c>
      <c r="E83">
        <v>73.98</v>
      </c>
      <c r="F83">
        <v>74.722999999999999</v>
      </c>
      <c r="G83">
        <v>504</v>
      </c>
      <c r="H83" s="1" t="s">
        <v>1228</v>
      </c>
      <c r="I83" s="1" t="s">
        <v>837</v>
      </c>
      <c r="J83" s="5" t="s">
        <v>1229</v>
      </c>
      <c r="K83">
        <v>82.343000000000004</v>
      </c>
      <c r="L83">
        <v>83.17</v>
      </c>
      <c r="M83" t="s">
        <v>1951</v>
      </c>
      <c r="N83">
        <v>8</v>
      </c>
      <c r="O83" s="1">
        <f>AVERAGE(CombinedDelayMatch[[#This Row],[Min Trace Delay (ps)]],CombinedDelayMatch[[#This Row],[Max Trace Delay (ps)]])</f>
        <v>74.351500000000001</v>
      </c>
      <c r="P83" s="1">
        <f>AVERAGE(CombinedDelayMatch[[#This Row],[xczu5ev-sfvc784-1-e.Min Trace Delay (ps)]],CombinedDelayMatch[[#This Row],[xczu5ev-sfvc784-1-e.Max Trace Delay (ps)]])</f>
        <v>82.756500000000003</v>
      </c>
      <c r="Q83" s="1">
        <f>_xlfn.AGGREGATE(1,6,CombinedDelayMatch[[#This Row],[Average 2CG (ps)]],CombinedDelayMatch[[#This Row],[Average 5EV (ps)]])</f>
        <v>78.554000000000002</v>
      </c>
      <c r="R83" s="2">
        <f>-(IFERROR(CombinedDelayMatch[[#This Row],[Average]], 0)-IFERROR(CombinedDelayMatch[[#This Row],[Average 5EV (ps)]],0))</f>
        <v>4.2025000000000006</v>
      </c>
      <c r="S83"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20.540750000000003</v>
      </c>
      <c r="T83"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12.540750000000003</v>
      </c>
      <c r="U83" s="4">
        <f>CombinedDelayMatch[[#This Row],[Average]]+CombinedDelayMatch[[#This Row],[5EV Adjustment]]</f>
        <v>91.094750000000005</v>
      </c>
      <c r="V83" s="4">
        <f>CombinedDelayMatch[[#This Row],[Adj. Average (ps)]]/6.5</f>
        <v>14.014576923076923</v>
      </c>
      <c r="W83" s="2">
        <f>-(CombinedDelayMatch[[#This Row],[Adj. Average (ps)]]-CombinedDelayMatch[[#This Row],[Average 2CG (ps)]])</f>
        <v>-16.743250000000003</v>
      </c>
      <c r="X8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-33.081500000000005</v>
      </c>
      <c r="Y83" s="2">
        <f>-(IFERROR(CombinedDelayMatch[[#This Row],[Adj. Average (ps)]], 0)-IFERROR(CombinedDelayMatch[[#This Row],[Average 5EV (ps)]],0))</f>
        <v>-8.3382500000000022</v>
      </c>
      <c r="Z8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8</v>
      </c>
    </row>
    <row r="84" spans="1:26" x14ac:dyDescent="0.25">
      <c r="A84">
        <v>504</v>
      </c>
      <c r="B84" s="1" t="s">
        <v>1230</v>
      </c>
      <c r="C84" s="1" t="s">
        <v>837</v>
      </c>
      <c r="D84" s="1" t="s">
        <v>1231</v>
      </c>
      <c r="E84">
        <v>91.783000000000001</v>
      </c>
      <c r="F84">
        <v>92.706000000000003</v>
      </c>
      <c r="G84">
        <v>504</v>
      </c>
      <c r="H84" s="1" t="s">
        <v>1230</v>
      </c>
      <c r="I84" s="1" t="s">
        <v>837</v>
      </c>
      <c r="J84" s="5" t="s">
        <v>1231</v>
      </c>
      <c r="K84">
        <v>73.247</v>
      </c>
      <c r="L84">
        <v>73.983999999999995</v>
      </c>
      <c r="M84" t="s">
        <v>1951</v>
      </c>
      <c r="N84">
        <v>8</v>
      </c>
      <c r="O84" s="1">
        <f>AVERAGE(CombinedDelayMatch[[#This Row],[Min Trace Delay (ps)]],CombinedDelayMatch[[#This Row],[Max Trace Delay (ps)]])</f>
        <v>92.244500000000002</v>
      </c>
      <c r="P84" s="1">
        <f>AVERAGE(CombinedDelayMatch[[#This Row],[xczu5ev-sfvc784-1-e.Min Trace Delay (ps)]],CombinedDelayMatch[[#This Row],[xczu5ev-sfvc784-1-e.Max Trace Delay (ps)]])</f>
        <v>73.615499999999997</v>
      </c>
      <c r="Q84" s="1">
        <f>_xlfn.AGGREGATE(1,6,CombinedDelayMatch[[#This Row],[Average 2CG (ps)]],CombinedDelayMatch[[#This Row],[Average 5EV (ps)]])</f>
        <v>82.93</v>
      </c>
      <c r="R84" s="2">
        <f>-(IFERROR(CombinedDelayMatch[[#This Row],[Average]], 0)-IFERROR(CombinedDelayMatch[[#This Row],[Average 5EV (ps)]],0))</f>
        <v>-9.3145000000000095</v>
      </c>
      <c r="S84"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7.0237499999999926</v>
      </c>
      <c r="T84"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84" s="4">
        <f>CombinedDelayMatch[[#This Row],[Average]]+CombinedDelayMatch[[#This Row],[5EV Adjustment]]</f>
        <v>82.93</v>
      </c>
      <c r="V84" s="4">
        <f>CombinedDelayMatch[[#This Row],[Adj. Average (ps)]]/6.5</f>
        <v>12.758461538461539</v>
      </c>
      <c r="W84" s="2">
        <f>-(CombinedDelayMatch[[#This Row],[Adj. Average (ps)]]-CombinedDelayMatch[[#This Row],[Average 2CG (ps)]])</f>
        <v>9.3144999999999953</v>
      </c>
      <c r="X8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-7.0237500000000068</v>
      </c>
      <c r="Y84" s="2">
        <f>-(IFERROR(CombinedDelayMatch[[#This Row],[Adj. Average (ps)]], 0)-IFERROR(CombinedDelayMatch[[#This Row],[Average 5EV (ps)]],0))</f>
        <v>-9.3145000000000095</v>
      </c>
      <c r="Z8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7.0237499999999926</v>
      </c>
    </row>
    <row r="85" spans="1:26" x14ac:dyDescent="0.25">
      <c r="A85">
        <v>504</v>
      </c>
      <c r="B85" s="1" t="s">
        <v>1232</v>
      </c>
      <c r="C85" s="1" t="s">
        <v>837</v>
      </c>
      <c r="D85" s="1" t="s">
        <v>1233</v>
      </c>
      <c r="E85">
        <v>71.489999999999995</v>
      </c>
      <c r="F85">
        <v>72.207999999999998</v>
      </c>
      <c r="G85">
        <v>504</v>
      </c>
      <c r="H85" s="1" t="s">
        <v>1232</v>
      </c>
      <c r="I85" s="1" t="s">
        <v>837</v>
      </c>
      <c r="J85" s="5" t="s">
        <v>1233</v>
      </c>
      <c r="K85">
        <v>80.010000000000005</v>
      </c>
      <c r="L85">
        <v>80.813999999999993</v>
      </c>
      <c r="M85" t="s">
        <v>1951</v>
      </c>
      <c r="N85">
        <v>8</v>
      </c>
      <c r="O85" s="1">
        <f>AVERAGE(CombinedDelayMatch[[#This Row],[Min Trace Delay (ps)]],CombinedDelayMatch[[#This Row],[Max Trace Delay (ps)]])</f>
        <v>71.84899999999999</v>
      </c>
      <c r="P85" s="1">
        <f>AVERAGE(CombinedDelayMatch[[#This Row],[xczu5ev-sfvc784-1-e.Min Trace Delay (ps)]],CombinedDelayMatch[[#This Row],[xczu5ev-sfvc784-1-e.Max Trace Delay (ps)]])</f>
        <v>80.412000000000006</v>
      </c>
      <c r="Q85" s="1">
        <f>_xlfn.AGGREGATE(1,6,CombinedDelayMatch[[#This Row],[Average 2CG (ps)]],CombinedDelayMatch[[#This Row],[Average 5EV (ps)]])</f>
        <v>76.130499999999998</v>
      </c>
      <c r="R85" s="2">
        <f>-(IFERROR(CombinedDelayMatch[[#This Row],[Average]], 0)-IFERROR(CombinedDelayMatch[[#This Row],[Average 5EV (ps)]],0))</f>
        <v>4.2815000000000083</v>
      </c>
      <c r="S85"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20.61975000000001</v>
      </c>
      <c r="T85"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12.61975000000001</v>
      </c>
      <c r="U85" s="4">
        <f>CombinedDelayMatch[[#This Row],[Average]]+CombinedDelayMatch[[#This Row],[5EV Adjustment]]</f>
        <v>88.750250000000008</v>
      </c>
      <c r="V85" s="4">
        <f>CombinedDelayMatch[[#This Row],[Adj. Average (ps)]]/6.5</f>
        <v>13.653884615384616</v>
      </c>
      <c r="W85" s="2">
        <f>-(CombinedDelayMatch[[#This Row],[Adj. Average (ps)]]-CombinedDelayMatch[[#This Row],[Average 2CG (ps)]])</f>
        <v>-16.901250000000019</v>
      </c>
      <c r="X8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-33.239500000000021</v>
      </c>
      <c r="Y85" s="2">
        <f>-(IFERROR(CombinedDelayMatch[[#This Row],[Adj. Average (ps)]], 0)-IFERROR(CombinedDelayMatch[[#This Row],[Average 5EV (ps)]],0))</f>
        <v>-8.3382500000000022</v>
      </c>
      <c r="Z8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8</v>
      </c>
    </row>
    <row r="86" spans="1:26" x14ac:dyDescent="0.25">
      <c r="A86">
        <v>504</v>
      </c>
      <c r="B86" s="1" t="s">
        <v>1234</v>
      </c>
      <c r="C86" s="1" t="s">
        <v>837</v>
      </c>
      <c r="D86" s="1" t="s">
        <v>1235</v>
      </c>
      <c r="E86">
        <v>85.653000000000006</v>
      </c>
      <c r="F86">
        <v>86.513000000000005</v>
      </c>
      <c r="G86">
        <v>504</v>
      </c>
      <c r="H86" s="1" t="s">
        <v>1234</v>
      </c>
      <c r="I86" s="1" t="s">
        <v>837</v>
      </c>
      <c r="J86" s="5" t="s">
        <v>1235</v>
      </c>
      <c r="K86">
        <v>63.463999999999999</v>
      </c>
      <c r="L86">
        <v>64.102000000000004</v>
      </c>
      <c r="M86" t="s">
        <v>1951</v>
      </c>
      <c r="N86">
        <v>8</v>
      </c>
      <c r="O86" s="1">
        <f>AVERAGE(CombinedDelayMatch[[#This Row],[Min Trace Delay (ps)]],CombinedDelayMatch[[#This Row],[Max Trace Delay (ps)]])</f>
        <v>86.082999999999998</v>
      </c>
      <c r="P86" s="1">
        <f>AVERAGE(CombinedDelayMatch[[#This Row],[xczu5ev-sfvc784-1-e.Min Trace Delay (ps)]],CombinedDelayMatch[[#This Row],[xczu5ev-sfvc784-1-e.Max Trace Delay (ps)]])</f>
        <v>63.783000000000001</v>
      </c>
      <c r="Q86" s="1">
        <f>_xlfn.AGGREGATE(1,6,CombinedDelayMatch[[#This Row],[Average 2CG (ps)]],CombinedDelayMatch[[#This Row],[Average 5EV (ps)]])</f>
        <v>74.932999999999993</v>
      </c>
      <c r="R86" s="2">
        <f>-(IFERROR(CombinedDelayMatch[[#This Row],[Average]], 0)-IFERROR(CombinedDelayMatch[[#This Row],[Average 5EV (ps)]],0))</f>
        <v>-11.149999999999991</v>
      </c>
      <c r="S86"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5.1882500000000107</v>
      </c>
      <c r="T86"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86" s="4">
        <f>CombinedDelayMatch[[#This Row],[Average]]+CombinedDelayMatch[[#This Row],[5EV Adjustment]]</f>
        <v>74.932999999999993</v>
      </c>
      <c r="V86" s="4">
        <f>CombinedDelayMatch[[#This Row],[Adj. Average (ps)]]/6.5</f>
        <v>11.528153846153845</v>
      </c>
      <c r="W86" s="2">
        <f>-(CombinedDelayMatch[[#This Row],[Adj. Average (ps)]]-CombinedDelayMatch[[#This Row],[Average 2CG (ps)]])</f>
        <v>11.150000000000006</v>
      </c>
      <c r="X8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-5.1882499999999965</v>
      </c>
      <c r="Y86" s="2">
        <f>-(IFERROR(CombinedDelayMatch[[#This Row],[Adj. Average (ps)]], 0)-IFERROR(CombinedDelayMatch[[#This Row],[Average 5EV (ps)]],0))</f>
        <v>-11.149999999999991</v>
      </c>
      <c r="Z8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5.1882500000000107</v>
      </c>
    </row>
    <row r="87" spans="1:26" x14ac:dyDescent="0.25">
      <c r="A87">
        <v>504</v>
      </c>
      <c r="B87" s="1" t="s">
        <v>1236</v>
      </c>
      <c r="C87" s="1" t="s">
        <v>837</v>
      </c>
      <c r="D87" s="1" t="s">
        <v>1237</v>
      </c>
      <c r="E87">
        <v>83.444000000000003</v>
      </c>
      <c r="F87">
        <v>84.281999999999996</v>
      </c>
      <c r="G87">
        <v>504</v>
      </c>
      <c r="H87" s="1" t="s">
        <v>1236</v>
      </c>
      <c r="I87" s="1" t="s">
        <v>837</v>
      </c>
      <c r="J87" s="5" t="s">
        <v>1237</v>
      </c>
      <c r="K87">
        <v>64.847999999999999</v>
      </c>
      <c r="L87">
        <v>65.5</v>
      </c>
      <c r="M87" t="s">
        <v>1951</v>
      </c>
      <c r="N87">
        <v>8</v>
      </c>
      <c r="O87" s="1">
        <f>AVERAGE(CombinedDelayMatch[[#This Row],[Min Trace Delay (ps)]],CombinedDelayMatch[[#This Row],[Max Trace Delay (ps)]])</f>
        <v>83.863</v>
      </c>
      <c r="P87" s="1">
        <f>AVERAGE(CombinedDelayMatch[[#This Row],[xczu5ev-sfvc784-1-e.Min Trace Delay (ps)]],CombinedDelayMatch[[#This Row],[xczu5ev-sfvc784-1-e.Max Trace Delay (ps)]])</f>
        <v>65.174000000000007</v>
      </c>
      <c r="Q87" s="1">
        <f>_xlfn.AGGREGATE(1,6,CombinedDelayMatch[[#This Row],[Average 2CG (ps)]],CombinedDelayMatch[[#This Row],[Average 5EV (ps)]])</f>
        <v>74.518500000000003</v>
      </c>
      <c r="R87" s="2">
        <f>-(IFERROR(CombinedDelayMatch[[#This Row],[Average]], 0)-IFERROR(CombinedDelayMatch[[#This Row],[Average 5EV (ps)]],0))</f>
        <v>-9.3444999999999965</v>
      </c>
      <c r="S87"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6.9937500000000057</v>
      </c>
      <c r="T87"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87" s="4">
        <f>CombinedDelayMatch[[#This Row],[Average]]+CombinedDelayMatch[[#This Row],[5EV Adjustment]]</f>
        <v>74.518500000000003</v>
      </c>
      <c r="V87" s="4">
        <f>CombinedDelayMatch[[#This Row],[Adj. Average (ps)]]/6.5</f>
        <v>11.464384615384615</v>
      </c>
      <c r="W87" s="2">
        <f>-(CombinedDelayMatch[[#This Row],[Adj. Average (ps)]]-CombinedDelayMatch[[#This Row],[Average 2CG (ps)]])</f>
        <v>9.3444999999999965</v>
      </c>
      <c r="X8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-6.9937500000000057</v>
      </c>
      <c r="Y87" s="2">
        <f>-(IFERROR(CombinedDelayMatch[[#This Row],[Adj. Average (ps)]], 0)-IFERROR(CombinedDelayMatch[[#This Row],[Average 5EV (ps)]],0))</f>
        <v>-9.3444999999999965</v>
      </c>
      <c r="Z8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6.9937500000000057</v>
      </c>
    </row>
    <row r="88" spans="1:26" x14ac:dyDescent="0.25">
      <c r="A88">
        <v>504</v>
      </c>
      <c r="B88" s="1" t="s">
        <v>1238</v>
      </c>
      <c r="C88" s="1" t="s">
        <v>837</v>
      </c>
      <c r="D88" s="1" t="s">
        <v>1239</v>
      </c>
      <c r="E88">
        <v>84.412999999999997</v>
      </c>
      <c r="F88">
        <v>85.262</v>
      </c>
      <c r="G88">
        <v>504</v>
      </c>
      <c r="H88" s="1" t="s">
        <v>1238</v>
      </c>
      <c r="I88" s="1" t="s">
        <v>837</v>
      </c>
      <c r="J88" s="5" t="s">
        <v>1239</v>
      </c>
      <c r="K88">
        <v>68.272999999999996</v>
      </c>
      <c r="L88">
        <v>68.959000000000003</v>
      </c>
      <c r="M88" t="s">
        <v>1951</v>
      </c>
      <c r="N88">
        <v>8</v>
      </c>
      <c r="O88" s="1">
        <f>AVERAGE(CombinedDelayMatch[[#This Row],[Min Trace Delay (ps)]],CombinedDelayMatch[[#This Row],[Max Trace Delay (ps)]])</f>
        <v>84.837500000000006</v>
      </c>
      <c r="P88" s="1">
        <f>AVERAGE(CombinedDelayMatch[[#This Row],[xczu5ev-sfvc784-1-e.Min Trace Delay (ps)]],CombinedDelayMatch[[#This Row],[xczu5ev-sfvc784-1-e.Max Trace Delay (ps)]])</f>
        <v>68.616</v>
      </c>
      <c r="Q88" s="1">
        <f>_xlfn.AGGREGATE(1,6,CombinedDelayMatch[[#This Row],[Average 2CG (ps)]],CombinedDelayMatch[[#This Row],[Average 5EV (ps)]])</f>
        <v>76.72675000000001</v>
      </c>
      <c r="R88" s="2">
        <f>-(IFERROR(CombinedDelayMatch[[#This Row],[Average]], 0)-IFERROR(CombinedDelayMatch[[#This Row],[Average 5EV (ps)]],0))</f>
        <v>-8.1107500000000101</v>
      </c>
      <c r="S88"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8.227499999999992</v>
      </c>
      <c r="T88"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0.22749999999999204</v>
      </c>
      <c r="U88" s="4">
        <f>CombinedDelayMatch[[#This Row],[Average]]+CombinedDelayMatch[[#This Row],[5EV Adjustment]]</f>
        <v>76.954250000000002</v>
      </c>
      <c r="V88" s="4">
        <f>CombinedDelayMatch[[#This Row],[Adj. Average (ps)]]/6.5</f>
        <v>11.839115384615384</v>
      </c>
      <c r="W88" s="2">
        <f>-(CombinedDelayMatch[[#This Row],[Adj. Average (ps)]]-CombinedDelayMatch[[#This Row],[Average 2CG (ps)]])</f>
        <v>7.8832500000000039</v>
      </c>
      <c r="X8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-8.4549999999999983</v>
      </c>
      <c r="Y88" s="2">
        <f>-(IFERROR(CombinedDelayMatch[[#This Row],[Adj. Average (ps)]], 0)-IFERROR(CombinedDelayMatch[[#This Row],[Average 5EV (ps)]],0))</f>
        <v>-8.3382500000000022</v>
      </c>
      <c r="Z8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8</v>
      </c>
    </row>
    <row r="89" spans="1:26" x14ac:dyDescent="0.25">
      <c r="A89">
        <v>504</v>
      </c>
      <c r="B89" s="1" t="s">
        <v>1326</v>
      </c>
      <c r="C89" s="1" t="s">
        <v>837</v>
      </c>
      <c r="D89" s="1" t="s">
        <v>1327</v>
      </c>
      <c r="E89">
        <v>97.686000000000007</v>
      </c>
      <c r="F89">
        <v>98.668000000000006</v>
      </c>
      <c r="G89">
        <v>504</v>
      </c>
      <c r="H89" s="1" t="s">
        <v>1326</v>
      </c>
      <c r="I89" s="1" t="s">
        <v>837</v>
      </c>
      <c r="J89" s="5" t="s">
        <v>1327</v>
      </c>
      <c r="K89">
        <v>64.350999999999999</v>
      </c>
      <c r="L89">
        <v>64.998000000000005</v>
      </c>
      <c r="M89" t="s">
        <v>1951</v>
      </c>
      <c r="N89">
        <v>1</v>
      </c>
      <c r="O89" s="1">
        <f>AVERAGE(CombinedDelayMatch[[#This Row],[Min Trace Delay (ps)]],CombinedDelayMatch[[#This Row],[Max Trace Delay (ps)]])</f>
        <v>98.177000000000007</v>
      </c>
      <c r="P89" s="1">
        <f>AVERAGE(CombinedDelayMatch[[#This Row],[xczu5ev-sfvc784-1-e.Min Trace Delay (ps)]],CombinedDelayMatch[[#This Row],[xczu5ev-sfvc784-1-e.Max Trace Delay (ps)]])</f>
        <v>64.674499999999995</v>
      </c>
      <c r="Q89" s="1">
        <f>_xlfn.AGGREGATE(1,6,CombinedDelayMatch[[#This Row],[Average 2CG (ps)]],CombinedDelayMatch[[#This Row],[Average 5EV (ps)]])</f>
        <v>81.425749999999994</v>
      </c>
      <c r="R89" s="2">
        <f>-(IFERROR(CombinedDelayMatch[[#This Row],[Average]], 0)-IFERROR(CombinedDelayMatch[[#This Row],[Average 5EV (ps)]],0))</f>
        <v>-16.751249999999999</v>
      </c>
      <c r="S89"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-0.4129999999999967</v>
      </c>
      <c r="T89"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89" s="4">
        <f>CombinedDelayMatch[[#This Row],[Average]]+CombinedDelayMatch[[#This Row],[5EV Adjustment]]</f>
        <v>81.425749999999994</v>
      </c>
      <c r="V89" s="4">
        <f>CombinedDelayMatch[[#This Row],[Adj. Average (ps)]]/6.5</f>
        <v>12.52703846153846</v>
      </c>
      <c r="W89" s="2">
        <f>-(CombinedDelayMatch[[#This Row],[Adj. Average (ps)]]-CombinedDelayMatch[[#This Row],[Average 2CG (ps)]])</f>
        <v>16.751250000000013</v>
      </c>
      <c r="X8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0.41300000000001091</v>
      </c>
      <c r="Y89" s="2">
        <f>-(IFERROR(CombinedDelayMatch[[#This Row],[Adj. Average (ps)]], 0)-IFERROR(CombinedDelayMatch[[#This Row],[Average 5EV (ps)]],0))</f>
        <v>-16.751249999999999</v>
      </c>
      <c r="Z8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-0.4129999999999967</v>
      </c>
    </row>
    <row r="90" spans="1:26" x14ac:dyDescent="0.25">
      <c r="A90">
        <v>504</v>
      </c>
      <c r="B90" s="1" t="s">
        <v>1344</v>
      </c>
      <c r="C90" s="1" t="s">
        <v>837</v>
      </c>
      <c r="D90" s="1" t="s">
        <v>1345</v>
      </c>
      <c r="E90">
        <v>97.203000000000003</v>
      </c>
      <c r="F90">
        <v>98.18</v>
      </c>
      <c r="G90">
        <v>504</v>
      </c>
      <c r="H90" s="1" t="s">
        <v>1344</v>
      </c>
      <c r="I90" s="1" t="s">
        <v>837</v>
      </c>
      <c r="J90" s="5" t="s">
        <v>1345</v>
      </c>
      <c r="K90">
        <v>64.69</v>
      </c>
      <c r="L90">
        <v>65.34</v>
      </c>
      <c r="M90" t="s">
        <v>1988</v>
      </c>
      <c r="N90">
        <v>0</v>
      </c>
      <c r="O90" s="1">
        <f>AVERAGE(CombinedDelayMatch[[#This Row],[Min Trace Delay (ps)]],CombinedDelayMatch[[#This Row],[Max Trace Delay (ps)]])</f>
        <v>97.691500000000005</v>
      </c>
      <c r="P90" s="1">
        <f>AVERAGE(CombinedDelayMatch[[#This Row],[xczu5ev-sfvc784-1-e.Min Trace Delay (ps)]],CombinedDelayMatch[[#This Row],[xczu5ev-sfvc784-1-e.Max Trace Delay (ps)]])</f>
        <v>65.015000000000001</v>
      </c>
      <c r="Q90" s="1">
        <f>_xlfn.AGGREGATE(1,6,CombinedDelayMatch[[#This Row],[Average 2CG (ps)]],CombinedDelayMatch[[#This Row],[Average 5EV (ps)]])</f>
        <v>81.353250000000003</v>
      </c>
      <c r="R90" s="2">
        <f>-(IFERROR(CombinedDelayMatch[[#This Row],[Average]], 0)-IFERROR(CombinedDelayMatch[[#This Row],[Average 5EV (ps)]],0))</f>
        <v>-16.338250000000002</v>
      </c>
      <c r="S90"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90"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90" s="4">
        <f>CombinedDelayMatch[[#This Row],[Average]]+CombinedDelayMatch[[#This Row],[5EV Adjustment]]</f>
        <v>81.353250000000003</v>
      </c>
      <c r="V90" s="4">
        <f>CombinedDelayMatch[[#This Row],[Adj. Average (ps)]]/6.5</f>
        <v>12.515884615384616</v>
      </c>
      <c r="W90" s="2">
        <f>-(CombinedDelayMatch[[#This Row],[Adj. Average (ps)]]-CombinedDelayMatch[[#This Row],[Average 2CG (ps)]])</f>
        <v>16.338250000000002</v>
      </c>
      <c r="X9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90" s="2">
        <f>-(IFERROR(CombinedDelayMatch[[#This Row],[Adj. Average (ps)]], 0)-IFERROR(CombinedDelayMatch[[#This Row],[Average 5EV (ps)]],0))</f>
        <v>-16.338250000000002</v>
      </c>
      <c r="Z9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91" spans="1:26" x14ac:dyDescent="0.25">
      <c r="A91">
        <v>504</v>
      </c>
      <c r="B91" s="1" t="s">
        <v>1166</v>
      </c>
      <c r="C91" s="1" t="s">
        <v>837</v>
      </c>
      <c r="D91" s="1" t="s">
        <v>1167</v>
      </c>
      <c r="E91">
        <v>98.186999999999998</v>
      </c>
      <c r="F91">
        <v>99.174000000000007</v>
      </c>
      <c r="G91">
        <v>504</v>
      </c>
      <c r="H91" s="1" t="s">
        <v>1166</v>
      </c>
      <c r="I91" s="1" t="s">
        <v>837</v>
      </c>
      <c r="J91" s="5" t="s">
        <v>1167</v>
      </c>
      <c r="K91">
        <v>82.662999999999997</v>
      </c>
      <c r="L91">
        <v>83.494</v>
      </c>
      <c r="M91" t="s">
        <v>1958</v>
      </c>
      <c r="N91">
        <v>8</v>
      </c>
      <c r="O91" s="1">
        <f>AVERAGE(CombinedDelayMatch[[#This Row],[Min Trace Delay (ps)]],CombinedDelayMatch[[#This Row],[Max Trace Delay (ps)]])</f>
        <v>98.680499999999995</v>
      </c>
      <c r="P91" s="1">
        <f>AVERAGE(CombinedDelayMatch[[#This Row],[xczu5ev-sfvc784-1-e.Min Trace Delay (ps)]],CombinedDelayMatch[[#This Row],[xczu5ev-sfvc784-1-e.Max Trace Delay (ps)]])</f>
        <v>83.078499999999991</v>
      </c>
      <c r="Q91" s="1">
        <f>_xlfn.AGGREGATE(1,6,CombinedDelayMatch[[#This Row],[Average 2CG (ps)]],CombinedDelayMatch[[#This Row],[Average 5EV (ps)]])</f>
        <v>90.879499999999993</v>
      </c>
      <c r="R91" s="2">
        <f>-(IFERROR(CombinedDelayMatch[[#This Row],[Average]], 0)-IFERROR(CombinedDelayMatch[[#This Row],[Average 5EV (ps)]],0))</f>
        <v>-7.8010000000000019</v>
      </c>
      <c r="S91"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-1.7010000000000076</v>
      </c>
      <c r="T91"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91" s="4">
        <f>CombinedDelayMatch[[#This Row],[Average]]+CombinedDelayMatch[[#This Row],[5EV Adjustment]]</f>
        <v>90.879499999999993</v>
      </c>
      <c r="V91" s="4">
        <f>CombinedDelayMatch[[#This Row],[Adj. Average (ps)]]/6.5</f>
        <v>13.981461538461538</v>
      </c>
      <c r="W91" s="2">
        <f>-(CombinedDelayMatch[[#This Row],[Adj. Average (ps)]]-CombinedDelayMatch[[#This Row],[Average 2CG (ps)]])</f>
        <v>7.8010000000000019</v>
      </c>
      <c r="X9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1.7010000000000076</v>
      </c>
      <c r="Y91" s="2">
        <f>-(IFERROR(CombinedDelayMatch[[#This Row],[Adj. Average (ps)]], 0)-IFERROR(CombinedDelayMatch[[#This Row],[Average 5EV (ps)]],0))</f>
        <v>-7.8010000000000019</v>
      </c>
      <c r="Z9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-1.7010000000000076</v>
      </c>
    </row>
    <row r="92" spans="1:26" x14ac:dyDescent="0.25">
      <c r="A92">
        <v>504</v>
      </c>
      <c r="B92" s="1" t="s">
        <v>1242</v>
      </c>
      <c r="C92" s="1" t="s">
        <v>837</v>
      </c>
      <c r="D92" s="1" t="s">
        <v>1243</v>
      </c>
      <c r="E92">
        <v>120.00700000000001</v>
      </c>
      <c r="F92">
        <v>121.21299999999999</v>
      </c>
      <c r="G92">
        <v>504</v>
      </c>
      <c r="H92" s="1" t="s">
        <v>1242</v>
      </c>
      <c r="I92" s="1" t="s">
        <v>837</v>
      </c>
      <c r="J92" s="5" t="s">
        <v>1243</v>
      </c>
      <c r="K92">
        <v>89.096999999999994</v>
      </c>
      <c r="L92">
        <v>89.992999999999995</v>
      </c>
      <c r="M92" t="s">
        <v>1958</v>
      </c>
      <c r="N92">
        <v>8</v>
      </c>
      <c r="O92" s="1">
        <f>AVERAGE(CombinedDelayMatch[[#This Row],[Min Trace Delay (ps)]],CombinedDelayMatch[[#This Row],[Max Trace Delay (ps)]])</f>
        <v>120.61</v>
      </c>
      <c r="P92" s="1">
        <f>AVERAGE(CombinedDelayMatch[[#This Row],[xczu5ev-sfvc784-1-e.Min Trace Delay (ps)]],CombinedDelayMatch[[#This Row],[xczu5ev-sfvc784-1-e.Max Trace Delay (ps)]])</f>
        <v>89.544999999999987</v>
      </c>
      <c r="Q92" s="1">
        <f>_xlfn.AGGREGATE(1,6,CombinedDelayMatch[[#This Row],[Average 2CG (ps)]],CombinedDelayMatch[[#This Row],[Average 5EV (ps)]])</f>
        <v>105.07749999999999</v>
      </c>
      <c r="R92" s="2">
        <f>-(IFERROR(CombinedDelayMatch[[#This Row],[Average]], 0)-IFERROR(CombinedDelayMatch[[#This Row],[Average 5EV (ps)]],0))</f>
        <v>-15.532499999999999</v>
      </c>
      <c r="S92"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-9.4325000000000045</v>
      </c>
      <c r="T92"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-1.4325000000000045</v>
      </c>
      <c r="U92" s="4">
        <f>CombinedDelayMatch[[#This Row],[Average]]+CombinedDelayMatch[[#This Row],[5EV Adjustment]]</f>
        <v>103.64499999999998</v>
      </c>
      <c r="V92" s="4">
        <f>CombinedDelayMatch[[#This Row],[Adj. Average (ps)]]/6.5</f>
        <v>15.945384615384613</v>
      </c>
      <c r="W92" s="2">
        <f>-(CombinedDelayMatch[[#This Row],[Adj. Average (ps)]]-CombinedDelayMatch[[#This Row],[Average 2CG (ps)]])</f>
        <v>16.965000000000018</v>
      </c>
      <c r="X9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10.865000000000023</v>
      </c>
      <c r="Y92" s="2">
        <f>-(IFERROR(CombinedDelayMatch[[#This Row],[Adj. Average (ps)]], 0)-IFERROR(CombinedDelayMatch[[#This Row],[Average 5EV (ps)]],0))</f>
        <v>-14.099999999999994</v>
      </c>
      <c r="Z9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-8</v>
      </c>
    </row>
    <row r="93" spans="1:26" x14ac:dyDescent="0.25">
      <c r="A93">
        <v>504</v>
      </c>
      <c r="B93" s="1" t="s">
        <v>1244</v>
      </c>
      <c r="C93" s="1" t="s">
        <v>837</v>
      </c>
      <c r="D93" s="1" t="s">
        <v>1245</v>
      </c>
      <c r="E93">
        <v>116.845</v>
      </c>
      <c r="F93">
        <v>118.01900000000001</v>
      </c>
      <c r="G93">
        <v>504</v>
      </c>
      <c r="H93" s="1" t="s">
        <v>1244</v>
      </c>
      <c r="I93" s="1" t="s">
        <v>837</v>
      </c>
      <c r="J93" s="5" t="s">
        <v>1245</v>
      </c>
      <c r="K93">
        <v>94.087999999999994</v>
      </c>
      <c r="L93">
        <v>95.034000000000006</v>
      </c>
      <c r="M93" t="s">
        <v>1958</v>
      </c>
      <c r="N93">
        <v>8</v>
      </c>
      <c r="O93" s="1">
        <f>AVERAGE(CombinedDelayMatch[[#This Row],[Min Trace Delay (ps)]],CombinedDelayMatch[[#This Row],[Max Trace Delay (ps)]])</f>
        <v>117.432</v>
      </c>
      <c r="P93" s="1">
        <f>AVERAGE(CombinedDelayMatch[[#This Row],[xczu5ev-sfvc784-1-e.Min Trace Delay (ps)]],CombinedDelayMatch[[#This Row],[xczu5ev-sfvc784-1-e.Max Trace Delay (ps)]])</f>
        <v>94.561000000000007</v>
      </c>
      <c r="Q93" s="1">
        <f>_xlfn.AGGREGATE(1,6,CombinedDelayMatch[[#This Row],[Average 2CG (ps)]],CombinedDelayMatch[[#This Row],[Average 5EV (ps)]])</f>
        <v>105.9965</v>
      </c>
      <c r="R93" s="2">
        <f>-(IFERROR(CombinedDelayMatch[[#This Row],[Average]], 0)-IFERROR(CombinedDelayMatch[[#This Row],[Average 5EV (ps)]],0))</f>
        <v>-11.43549999999999</v>
      </c>
      <c r="S93"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-5.3354999999999961</v>
      </c>
      <c r="T93"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93" s="4">
        <f>CombinedDelayMatch[[#This Row],[Average]]+CombinedDelayMatch[[#This Row],[5EV Adjustment]]</f>
        <v>105.9965</v>
      </c>
      <c r="V93" s="4">
        <f>CombinedDelayMatch[[#This Row],[Adj. Average (ps)]]/6.5</f>
        <v>16.307153846153845</v>
      </c>
      <c r="W93" s="2">
        <f>-(CombinedDelayMatch[[#This Row],[Adj. Average (ps)]]-CombinedDelayMatch[[#This Row],[Average 2CG (ps)]])</f>
        <v>11.435500000000005</v>
      </c>
      <c r="X9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5.3355000000000103</v>
      </c>
      <c r="Y93" s="2">
        <f>-(IFERROR(CombinedDelayMatch[[#This Row],[Adj. Average (ps)]], 0)-IFERROR(CombinedDelayMatch[[#This Row],[Average 5EV (ps)]],0))</f>
        <v>-11.43549999999999</v>
      </c>
      <c r="Z9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-5.3354999999999961</v>
      </c>
    </row>
    <row r="94" spans="1:26" x14ac:dyDescent="0.25">
      <c r="A94">
        <v>504</v>
      </c>
      <c r="B94" s="1" t="s">
        <v>1246</v>
      </c>
      <c r="C94" s="1" t="s">
        <v>837</v>
      </c>
      <c r="D94" s="1" t="s">
        <v>1247</v>
      </c>
      <c r="E94">
        <v>93.177000000000007</v>
      </c>
      <c r="F94">
        <v>94.114000000000004</v>
      </c>
      <c r="G94">
        <v>504</v>
      </c>
      <c r="H94" s="1" t="s">
        <v>1246</v>
      </c>
      <c r="I94" s="1" t="s">
        <v>837</v>
      </c>
      <c r="J94" s="5" t="s">
        <v>1247</v>
      </c>
      <c r="K94">
        <v>82.864000000000004</v>
      </c>
      <c r="L94">
        <v>83.697000000000003</v>
      </c>
      <c r="M94" t="s">
        <v>1958</v>
      </c>
      <c r="N94">
        <v>8</v>
      </c>
      <c r="O94" s="1">
        <f>AVERAGE(CombinedDelayMatch[[#This Row],[Min Trace Delay (ps)]],CombinedDelayMatch[[#This Row],[Max Trace Delay (ps)]])</f>
        <v>93.645499999999998</v>
      </c>
      <c r="P94" s="1">
        <f>AVERAGE(CombinedDelayMatch[[#This Row],[xczu5ev-sfvc784-1-e.Min Trace Delay (ps)]],CombinedDelayMatch[[#This Row],[xczu5ev-sfvc784-1-e.Max Trace Delay (ps)]])</f>
        <v>83.280500000000004</v>
      </c>
      <c r="Q94" s="1">
        <f>_xlfn.AGGREGATE(1,6,CombinedDelayMatch[[#This Row],[Average 2CG (ps)]],CombinedDelayMatch[[#This Row],[Average 5EV (ps)]])</f>
        <v>88.462999999999994</v>
      </c>
      <c r="R94" s="2">
        <f>-(IFERROR(CombinedDelayMatch[[#This Row],[Average]], 0)-IFERROR(CombinedDelayMatch[[#This Row],[Average 5EV (ps)]],0))</f>
        <v>-5.1824999999999903</v>
      </c>
      <c r="S94"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0.91750000000000398</v>
      </c>
      <c r="T94"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94" s="4">
        <f>CombinedDelayMatch[[#This Row],[Average]]+CombinedDelayMatch[[#This Row],[5EV Adjustment]]</f>
        <v>88.462999999999994</v>
      </c>
      <c r="V94" s="4">
        <f>CombinedDelayMatch[[#This Row],[Adj. Average (ps)]]/6.5</f>
        <v>13.609692307692306</v>
      </c>
      <c r="W94" s="2">
        <f>-(CombinedDelayMatch[[#This Row],[Adj. Average (ps)]]-CombinedDelayMatch[[#This Row],[Average 2CG (ps)]])</f>
        <v>5.1825000000000045</v>
      </c>
      <c r="X9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-0.91749999999998977</v>
      </c>
      <c r="Y94" s="2">
        <f>-(IFERROR(CombinedDelayMatch[[#This Row],[Adj. Average (ps)]], 0)-IFERROR(CombinedDelayMatch[[#This Row],[Average 5EV (ps)]],0))</f>
        <v>-5.1824999999999903</v>
      </c>
      <c r="Z9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0.91750000000000398</v>
      </c>
    </row>
    <row r="95" spans="1:26" x14ac:dyDescent="0.25">
      <c r="A95">
        <v>504</v>
      </c>
      <c r="B95" s="1" t="s">
        <v>1248</v>
      </c>
      <c r="C95" s="1" t="s">
        <v>837</v>
      </c>
      <c r="D95" s="1" t="s">
        <v>1249</v>
      </c>
      <c r="E95">
        <v>110.21599999999999</v>
      </c>
      <c r="F95">
        <v>111.324</v>
      </c>
      <c r="G95">
        <v>504</v>
      </c>
      <c r="H95" s="1" t="s">
        <v>1248</v>
      </c>
      <c r="I95" s="1" t="s">
        <v>837</v>
      </c>
      <c r="J95" s="5" t="s">
        <v>1249</v>
      </c>
      <c r="K95">
        <v>109.623</v>
      </c>
      <c r="L95">
        <v>110.72499999999999</v>
      </c>
      <c r="M95" t="s">
        <v>1958</v>
      </c>
      <c r="N95">
        <v>8</v>
      </c>
      <c r="O95" s="1">
        <f>AVERAGE(CombinedDelayMatch[[#This Row],[Min Trace Delay (ps)]],CombinedDelayMatch[[#This Row],[Max Trace Delay (ps)]])</f>
        <v>110.77</v>
      </c>
      <c r="P95" s="1">
        <f>AVERAGE(CombinedDelayMatch[[#This Row],[xczu5ev-sfvc784-1-e.Min Trace Delay (ps)]],CombinedDelayMatch[[#This Row],[xczu5ev-sfvc784-1-e.Max Trace Delay (ps)]])</f>
        <v>110.17400000000001</v>
      </c>
      <c r="Q95" s="1">
        <f>_xlfn.AGGREGATE(1,6,CombinedDelayMatch[[#This Row],[Average 2CG (ps)]],CombinedDelayMatch[[#This Row],[Average 5EV (ps)]])</f>
        <v>110.47200000000001</v>
      </c>
      <c r="R95" s="2">
        <f>-(IFERROR(CombinedDelayMatch[[#This Row],[Average]], 0)-IFERROR(CombinedDelayMatch[[#This Row],[Average 5EV (ps)]],0))</f>
        <v>-0.29800000000000182</v>
      </c>
      <c r="S95"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5.8019999999999925</v>
      </c>
      <c r="T95"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95" s="4">
        <f>CombinedDelayMatch[[#This Row],[Average]]+CombinedDelayMatch[[#This Row],[5EV Adjustment]]</f>
        <v>110.47200000000001</v>
      </c>
      <c r="V95" s="4">
        <f>CombinedDelayMatch[[#This Row],[Adj. Average (ps)]]/6.5</f>
        <v>16.995692307692309</v>
      </c>
      <c r="W95" s="2">
        <f>-(CombinedDelayMatch[[#This Row],[Adj. Average (ps)]]-CombinedDelayMatch[[#This Row],[Average 2CG (ps)]])</f>
        <v>0.29799999999998761</v>
      </c>
      <c r="X9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-5.8020000000000067</v>
      </c>
      <c r="Y95" s="2">
        <f>-(IFERROR(CombinedDelayMatch[[#This Row],[Adj. Average (ps)]], 0)-IFERROR(CombinedDelayMatch[[#This Row],[Average 5EV (ps)]],0))</f>
        <v>-0.29800000000000182</v>
      </c>
      <c r="Z9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5.8019999999999925</v>
      </c>
    </row>
    <row r="96" spans="1:26" x14ac:dyDescent="0.25">
      <c r="A96">
        <v>504</v>
      </c>
      <c r="B96" s="1" t="s">
        <v>1250</v>
      </c>
      <c r="C96" s="1" t="s">
        <v>837</v>
      </c>
      <c r="D96" s="1" t="s">
        <v>1251</v>
      </c>
      <c r="E96">
        <v>112.07899999999999</v>
      </c>
      <c r="F96">
        <v>113.206</v>
      </c>
      <c r="G96">
        <v>504</v>
      </c>
      <c r="H96" s="1" t="s">
        <v>1250</v>
      </c>
      <c r="I96" s="1" t="s">
        <v>837</v>
      </c>
      <c r="J96" s="5" t="s">
        <v>1251</v>
      </c>
      <c r="K96">
        <v>93.47</v>
      </c>
      <c r="L96">
        <v>94.409000000000006</v>
      </c>
      <c r="M96" t="s">
        <v>1958</v>
      </c>
      <c r="N96">
        <v>8</v>
      </c>
      <c r="O96" s="1">
        <f>AVERAGE(CombinedDelayMatch[[#This Row],[Min Trace Delay (ps)]],CombinedDelayMatch[[#This Row],[Max Trace Delay (ps)]])</f>
        <v>112.6425</v>
      </c>
      <c r="P96" s="1">
        <f>AVERAGE(CombinedDelayMatch[[#This Row],[xczu5ev-sfvc784-1-e.Min Trace Delay (ps)]],CombinedDelayMatch[[#This Row],[xczu5ev-sfvc784-1-e.Max Trace Delay (ps)]])</f>
        <v>93.93950000000001</v>
      </c>
      <c r="Q96" s="1">
        <f>_xlfn.AGGREGATE(1,6,CombinedDelayMatch[[#This Row],[Average 2CG (ps)]],CombinedDelayMatch[[#This Row],[Average 5EV (ps)]])</f>
        <v>103.291</v>
      </c>
      <c r="R96" s="2">
        <f>-(IFERROR(CombinedDelayMatch[[#This Row],[Average]], 0)-IFERROR(CombinedDelayMatch[[#This Row],[Average 5EV (ps)]],0))</f>
        <v>-9.3514999999999873</v>
      </c>
      <c r="S96"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-3.251499999999993</v>
      </c>
      <c r="T96"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96" s="4">
        <f>CombinedDelayMatch[[#This Row],[Average]]+CombinedDelayMatch[[#This Row],[5EV Adjustment]]</f>
        <v>103.291</v>
      </c>
      <c r="V96" s="4">
        <f>CombinedDelayMatch[[#This Row],[Adj. Average (ps)]]/6.5</f>
        <v>15.890923076923077</v>
      </c>
      <c r="W96" s="2">
        <f>-(CombinedDelayMatch[[#This Row],[Adj. Average (ps)]]-CombinedDelayMatch[[#This Row],[Average 2CG (ps)]])</f>
        <v>9.3515000000000015</v>
      </c>
      <c r="X9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3.2515000000000072</v>
      </c>
      <c r="Y96" s="2">
        <f>-(IFERROR(CombinedDelayMatch[[#This Row],[Adj. Average (ps)]], 0)-IFERROR(CombinedDelayMatch[[#This Row],[Average 5EV (ps)]],0))</f>
        <v>-9.3514999999999873</v>
      </c>
      <c r="Z9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-3.251499999999993</v>
      </c>
    </row>
    <row r="97" spans="1:26" x14ac:dyDescent="0.25">
      <c r="A97">
        <v>504</v>
      </c>
      <c r="B97" s="1" t="s">
        <v>1252</v>
      </c>
      <c r="C97" s="1" t="s">
        <v>837</v>
      </c>
      <c r="D97" s="1" t="s">
        <v>1253</v>
      </c>
      <c r="E97">
        <v>117.625</v>
      </c>
      <c r="F97">
        <v>118.807</v>
      </c>
      <c r="G97">
        <v>504</v>
      </c>
      <c r="H97" s="1" t="s">
        <v>1252</v>
      </c>
      <c r="I97" s="1" t="s">
        <v>837</v>
      </c>
      <c r="J97" s="5" t="s">
        <v>1253</v>
      </c>
      <c r="K97">
        <v>87.567999999999998</v>
      </c>
      <c r="L97">
        <v>88.447999999999993</v>
      </c>
      <c r="M97" t="s">
        <v>1958</v>
      </c>
      <c r="N97">
        <v>8</v>
      </c>
      <c r="O97" s="1">
        <f>AVERAGE(CombinedDelayMatch[[#This Row],[Min Trace Delay (ps)]],CombinedDelayMatch[[#This Row],[Max Trace Delay (ps)]])</f>
        <v>118.21600000000001</v>
      </c>
      <c r="P97" s="1">
        <f>AVERAGE(CombinedDelayMatch[[#This Row],[xczu5ev-sfvc784-1-e.Min Trace Delay (ps)]],CombinedDelayMatch[[#This Row],[xczu5ev-sfvc784-1-e.Max Trace Delay (ps)]])</f>
        <v>88.007999999999996</v>
      </c>
      <c r="Q97" s="1">
        <f>_xlfn.AGGREGATE(1,6,CombinedDelayMatch[[#This Row],[Average 2CG (ps)]],CombinedDelayMatch[[#This Row],[Average 5EV (ps)]])</f>
        <v>103.11199999999999</v>
      </c>
      <c r="R97" s="2">
        <f>-(IFERROR(CombinedDelayMatch[[#This Row],[Average]], 0)-IFERROR(CombinedDelayMatch[[#This Row],[Average 5EV (ps)]],0))</f>
        <v>-15.103999999999999</v>
      </c>
      <c r="S97"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-9.0040000000000049</v>
      </c>
      <c r="T97"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-1.0040000000000049</v>
      </c>
      <c r="U97" s="4">
        <f>CombinedDelayMatch[[#This Row],[Average]]+CombinedDelayMatch[[#This Row],[5EV Adjustment]]</f>
        <v>102.10799999999999</v>
      </c>
      <c r="V97" s="4">
        <f>CombinedDelayMatch[[#This Row],[Adj. Average (ps)]]/6.5</f>
        <v>15.708923076923075</v>
      </c>
      <c r="W97" s="2">
        <f>-(CombinedDelayMatch[[#This Row],[Adj. Average (ps)]]-CombinedDelayMatch[[#This Row],[Average 2CG (ps)]])</f>
        <v>16.108000000000018</v>
      </c>
      <c r="X9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10.008000000000024</v>
      </c>
      <c r="Y97" s="2">
        <f>-(IFERROR(CombinedDelayMatch[[#This Row],[Adj. Average (ps)]], 0)-IFERROR(CombinedDelayMatch[[#This Row],[Average 5EV (ps)]],0))</f>
        <v>-14.099999999999994</v>
      </c>
      <c r="Z9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-8</v>
      </c>
    </row>
    <row r="98" spans="1:26" x14ac:dyDescent="0.25">
      <c r="A98">
        <v>504</v>
      </c>
      <c r="B98" s="1" t="s">
        <v>1254</v>
      </c>
      <c r="C98" s="1" t="s">
        <v>837</v>
      </c>
      <c r="D98" s="1" t="s">
        <v>1255</v>
      </c>
      <c r="E98">
        <v>98.78</v>
      </c>
      <c r="F98">
        <v>99.772999999999996</v>
      </c>
      <c r="G98">
        <v>504</v>
      </c>
      <c r="H98" s="1" t="s">
        <v>1254</v>
      </c>
      <c r="I98" s="1" t="s">
        <v>837</v>
      </c>
      <c r="J98" s="5" t="s">
        <v>1255</v>
      </c>
      <c r="K98">
        <v>84.400999999999996</v>
      </c>
      <c r="L98">
        <v>85.248999999999995</v>
      </c>
      <c r="M98" t="s">
        <v>1958</v>
      </c>
      <c r="N98">
        <v>8</v>
      </c>
      <c r="O98" s="1">
        <f>AVERAGE(CombinedDelayMatch[[#This Row],[Min Trace Delay (ps)]],CombinedDelayMatch[[#This Row],[Max Trace Delay (ps)]])</f>
        <v>99.276499999999999</v>
      </c>
      <c r="P98" s="1">
        <f>AVERAGE(CombinedDelayMatch[[#This Row],[xczu5ev-sfvc784-1-e.Min Trace Delay (ps)]],CombinedDelayMatch[[#This Row],[xczu5ev-sfvc784-1-e.Max Trace Delay (ps)]])</f>
        <v>84.824999999999989</v>
      </c>
      <c r="Q98" s="1">
        <f>_xlfn.AGGREGATE(1,6,CombinedDelayMatch[[#This Row],[Average 2CG (ps)]],CombinedDelayMatch[[#This Row],[Average 5EV (ps)]])</f>
        <v>92.050749999999994</v>
      </c>
      <c r="R98" s="2">
        <f>-(IFERROR(CombinedDelayMatch[[#This Row],[Average]], 0)-IFERROR(CombinedDelayMatch[[#This Row],[Average 5EV (ps)]],0))</f>
        <v>-7.225750000000005</v>
      </c>
      <c r="S98"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-1.1257500000000107</v>
      </c>
      <c r="T98"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98" s="4">
        <f>CombinedDelayMatch[[#This Row],[Average]]+CombinedDelayMatch[[#This Row],[5EV Adjustment]]</f>
        <v>92.050749999999994</v>
      </c>
      <c r="V98" s="4">
        <f>CombinedDelayMatch[[#This Row],[Adj. Average (ps)]]/6.5</f>
        <v>14.161653846153845</v>
      </c>
      <c r="W98" s="2">
        <f>-(CombinedDelayMatch[[#This Row],[Adj. Average (ps)]]-CombinedDelayMatch[[#This Row],[Average 2CG (ps)]])</f>
        <v>7.225750000000005</v>
      </c>
      <c r="X9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1.1257500000000107</v>
      </c>
      <c r="Y98" s="2">
        <f>-(IFERROR(CombinedDelayMatch[[#This Row],[Adj. Average (ps)]], 0)-IFERROR(CombinedDelayMatch[[#This Row],[Average 5EV (ps)]],0))</f>
        <v>-7.225750000000005</v>
      </c>
      <c r="Z9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-1.1257500000000107</v>
      </c>
    </row>
    <row r="99" spans="1:26" x14ac:dyDescent="0.25">
      <c r="A99">
        <v>504</v>
      </c>
      <c r="B99" s="1" t="s">
        <v>1256</v>
      </c>
      <c r="C99" s="1" t="s">
        <v>837</v>
      </c>
      <c r="D99" s="1" t="s">
        <v>1257</v>
      </c>
      <c r="E99">
        <v>94.685000000000002</v>
      </c>
      <c r="F99">
        <v>95.637</v>
      </c>
      <c r="G99">
        <v>504</v>
      </c>
      <c r="H99" s="1" t="s">
        <v>1256</v>
      </c>
      <c r="I99" s="1" t="s">
        <v>837</v>
      </c>
      <c r="J99" s="5" t="s">
        <v>1257</v>
      </c>
      <c r="K99">
        <v>82.03</v>
      </c>
      <c r="L99">
        <v>82.853999999999999</v>
      </c>
      <c r="M99" t="s">
        <v>1958</v>
      </c>
      <c r="N99">
        <v>8</v>
      </c>
      <c r="O99" s="1">
        <f>AVERAGE(CombinedDelayMatch[[#This Row],[Min Trace Delay (ps)]],CombinedDelayMatch[[#This Row],[Max Trace Delay (ps)]])</f>
        <v>95.161000000000001</v>
      </c>
      <c r="P99" s="1">
        <f>AVERAGE(CombinedDelayMatch[[#This Row],[xczu5ev-sfvc784-1-e.Min Trace Delay (ps)]],CombinedDelayMatch[[#This Row],[xczu5ev-sfvc784-1-e.Max Trace Delay (ps)]])</f>
        <v>82.442000000000007</v>
      </c>
      <c r="Q99" s="1">
        <f>_xlfn.AGGREGATE(1,6,CombinedDelayMatch[[#This Row],[Average 2CG (ps)]],CombinedDelayMatch[[#This Row],[Average 5EV (ps)]])</f>
        <v>88.801500000000004</v>
      </c>
      <c r="R99" s="2">
        <f>-(IFERROR(CombinedDelayMatch[[#This Row],[Average]], 0)-IFERROR(CombinedDelayMatch[[#This Row],[Average 5EV (ps)]],0))</f>
        <v>-6.359499999999997</v>
      </c>
      <c r="S99"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-0.25950000000000273</v>
      </c>
      <c r="T99"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99" s="4">
        <f>CombinedDelayMatch[[#This Row],[Average]]+CombinedDelayMatch[[#This Row],[5EV Adjustment]]</f>
        <v>88.801500000000004</v>
      </c>
      <c r="V99" s="4">
        <f>CombinedDelayMatch[[#This Row],[Adj. Average (ps)]]/6.5</f>
        <v>13.661769230769231</v>
      </c>
      <c r="W99" s="2">
        <f>-(CombinedDelayMatch[[#This Row],[Adj. Average (ps)]]-CombinedDelayMatch[[#This Row],[Average 2CG (ps)]])</f>
        <v>6.359499999999997</v>
      </c>
      <c r="X9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0.25950000000000273</v>
      </c>
      <c r="Y99" s="2">
        <f>-(IFERROR(CombinedDelayMatch[[#This Row],[Adj. Average (ps)]], 0)-IFERROR(CombinedDelayMatch[[#This Row],[Average 5EV (ps)]],0))</f>
        <v>-6.359499999999997</v>
      </c>
      <c r="Z9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-0.25950000000000273</v>
      </c>
    </row>
    <row r="100" spans="1:26" x14ac:dyDescent="0.25">
      <c r="A100">
        <v>504</v>
      </c>
      <c r="B100" s="1" t="s">
        <v>1328</v>
      </c>
      <c r="C100" s="1" t="s">
        <v>837</v>
      </c>
      <c r="D100" s="1" t="s">
        <v>1329</v>
      </c>
      <c r="E100">
        <v>105.904</v>
      </c>
      <c r="F100">
        <v>106.968</v>
      </c>
      <c r="G100">
        <v>504</v>
      </c>
      <c r="H100" s="1" t="s">
        <v>1328</v>
      </c>
      <c r="I100" s="1" t="s">
        <v>837</v>
      </c>
      <c r="J100" s="5" t="s">
        <v>1329</v>
      </c>
      <c r="K100">
        <v>94.451999999999998</v>
      </c>
      <c r="L100">
        <v>95.400999999999996</v>
      </c>
      <c r="M100" t="s">
        <v>1958</v>
      </c>
      <c r="N100">
        <v>1</v>
      </c>
      <c r="O100" s="1">
        <f>AVERAGE(CombinedDelayMatch[[#This Row],[Min Trace Delay (ps)]],CombinedDelayMatch[[#This Row],[Max Trace Delay (ps)]])</f>
        <v>106.43600000000001</v>
      </c>
      <c r="P100" s="1">
        <f>AVERAGE(CombinedDelayMatch[[#This Row],[xczu5ev-sfvc784-1-e.Min Trace Delay (ps)]],CombinedDelayMatch[[#This Row],[xczu5ev-sfvc784-1-e.Max Trace Delay (ps)]])</f>
        <v>94.926500000000004</v>
      </c>
      <c r="Q100" s="1">
        <f>_xlfn.AGGREGATE(1,6,CombinedDelayMatch[[#This Row],[Average 2CG (ps)]],CombinedDelayMatch[[#This Row],[Average 5EV (ps)]])</f>
        <v>100.68125000000001</v>
      </c>
      <c r="R100" s="2">
        <f>-(IFERROR(CombinedDelayMatch[[#This Row],[Average]], 0)-IFERROR(CombinedDelayMatch[[#This Row],[Average 5EV (ps)]],0))</f>
        <v>-5.7547500000000014</v>
      </c>
      <c r="S100"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0.34524999999999295</v>
      </c>
      <c r="T100"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00" s="4">
        <f>CombinedDelayMatch[[#This Row],[Average]]+CombinedDelayMatch[[#This Row],[5EV Adjustment]]</f>
        <v>100.68125000000001</v>
      </c>
      <c r="V100" s="4">
        <f>CombinedDelayMatch[[#This Row],[Adj. Average (ps)]]/6.5</f>
        <v>15.489423076923078</v>
      </c>
      <c r="W100" s="2">
        <f>-(CombinedDelayMatch[[#This Row],[Adj. Average (ps)]]-CombinedDelayMatch[[#This Row],[Average 2CG (ps)]])</f>
        <v>5.7547500000000014</v>
      </c>
      <c r="X10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-0.34524999999999295</v>
      </c>
      <c r="Y100" s="2">
        <f>-(IFERROR(CombinedDelayMatch[[#This Row],[Adj. Average (ps)]], 0)-IFERROR(CombinedDelayMatch[[#This Row],[Average 5EV (ps)]],0))</f>
        <v>-5.7547500000000014</v>
      </c>
      <c r="Z10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0.34524999999999295</v>
      </c>
    </row>
    <row r="101" spans="1:26" x14ac:dyDescent="0.25">
      <c r="A101">
        <v>504</v>
      </c>
      <c r="B101" s="1" t="s">
        <v>1346</v>
      </c>
      <c r="C101" s="1" t="s">
        <v>837</v>
      </c>
      <c r="D101" s="1" t="s">
        <v>1347</v>
      </c>
      <c r="E101">
        <v>106.818</v>
      </c>
      <c r="F101">
        <v>107.892</v>
      </c>
      <c r="G101">
        <v>504</v>
      </c>
      <c r="H101" s="1" t="s">
        <v>1346</v>
      </c>
      <c r="I101" s="1" t="s">
        <v>837</v>
      </c>
      <c r="J101" s="5" t="s">
        <v>1347</v>
      </c>
      <c r="K101">
        <v>94.679000000000002</v>
      </c>
      <c r="L101">
        <v>95.631</v>
      </c>
      <c r="M101" t="s">
        <v>1989</v>
      </c>
      <c r="N101">
        <v>0</v>
      </c>
      <c r="O101" s="1">
        <f>AVERAGE(CombinedDelayMatch[[#This Row],[Min Trace Delay (ps)]],CombinedDelayMatch[[#This Row],[Max Trace Delay (ps)]])</f>
        <v>107.35499999999999</v>
      </c>
      <c r="P101" s="1">
        <f>AVERAGE(CombinedDelayMatch[[#This Row],[xczu5ev-sfvc784-1-e.Min Trace Delay (ps)]],CombinedDelayMatch[[#This Row],[xczu5ev-sfvc784-1-e.Max Trace Delay (ps)]])</f>
        <v>95.155000000000001</v>
      </c>
      <c r="Q101" s="1">
        <f>_xlfn.AGGREGATE(1,6,CombinedDelayMatch[[#This Row],[Average 2CG (ps)]],CombinedDelayMatch[[#This Row],[Average 5EV (ps)]])</f>
        <v>101.255</v>
      </c>
      <c r="R101" s="2">
        <f>-(IFERROR(CombinedDelayMatch[[#This Row],[Average]], 0)-IFERROR(CombinedDelayMatch[[#This Row],[Average 5EV (ps)]],0))</f>
        <v>-6.0999999999999943</v>
      </c>
      <c r="S101"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101"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01" s="4">
        <f>CombinedDelayMatch[[#This Row],[Average]]+CombinedDelayMatch[[#This Row],[5EV Adjustment]]</f>
        <v>101.255</v>
      </c>
      <c r="V101" s="4">
        <f>CombinedDelayMatch[[#This Row],[Adj. Average (ps)]]/6.5</f>
        <v>15.577692307692306</v>
      </c>
      <c r="W101" s="2">
        <f>-(CombinedDelayMatch[[#This Row],[Adj. Average (ps)]]-CombinedDelayMatch[[#This Row],[Average 2CG (ps)]])</f>
        <v>6.0999999999999943</v>
      </c>
      <c r="X10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101" s="2">
        <f>-(IFERROR(CombinedDelayMatch[[#This Row],[Adj. Average (ps)]], 0)-IFERROR(CombinedDelayMatch[[#This Row],[Average 5EV (ps)]],0))</f>
        <v>-6.0999999999999943</v>
      </c>
      <c r="Z10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102" spans="1:26" x14ac:dyDescent="0.25">
      <c r="A102">
        <v>504</v>
      </c>
      <c r="B102" s="1" t="s">
        <v>1168</v>
      </c>
      <c r="C102" s="1" t="s">
        <v>837</v>
      </c>
      <c r="D102" s="1" t="s">
        <v>1169</v>
      </c>
      <c r="E102">
        <v>92.367999999999995</v>
      </c>
      <c r="F102">
        <v>93.296000000000006</v>
      </c>
      <c r="G102">
        <v>504</v>
      </c>
      <c r="H102" s="1" t="s">
        <v>1168</v>
      </c>
      <c r="I102" s="1" t="s">
        <v>837</v>
      </c>
      <c r="J102" s="5" t="s">
        <v>1169</v>
      </c>
      <c r="K102">
        <v>61.350999999999999</v>
      </c>
      <c r="L102">
        <v>61.968000000000004</v>
      </c>
      <c r="M102" t="s">
        <v>1953</v>
      </c>
      <c r="N102">
        <v>8</v>
      </c>
      <c r="O102" s="1">
        <f>AVERAGE(CombinedDelayMatch[[#This Row],[Min Trace Delay (ps)]],CombinedDelayMatch[[#This Row],[Max Trace Delay (ps)]])</f>
        <v>92.831999999999994</v>
      </c>
      <c r="P102" s="1">
        <f>AVERAGE(CombinedDelayMatch[[#This Row],[xczu5ev-sfvc784-1-e.Min Trace Delay (ps)]],CombinedDelayMatch[[#This Row],[xczu5ev-sfvc784-1-e.Max Trace Delay (ps)]])</f>
        <v>61.659500000000001</v>
      </c>
      <c r="Q102" s="1">
        <f>_xlfn.AGGREGATE(1,6,CombinedDelayMatch[[#This Row],[Average 2CG (ps)]],CombinedDelayMatch[[#This Row],[Average 5EV (ps)]])</f>
        <v>77.245750000000001</v>
      </c>
      <c r="R102" s="2">
        <f>-(IFERROR(CombinedDelayMatch[[#This Row],[Average]], 0)-IFERROR(CombinedDelayMatch[[#This Row],[Average 5EV (ps)]],0))</f>
        <v>-15.58625</v>
      </c>
      <c r="S102"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3.1162500000000009</v>
      </c>
      <c r="T102"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02" s="4">
        <f>CombinedDelayMatch[[#This Row],[Average]]+CombinedDelayMatch[[#This Row],[5EV Adjustment]]</f>
        <v>77.245750000000001</v>
      </c>
      <c r="V102" s="4">
        <f>CombinedDelayMatch[[#This Row],[Adj. Average (ps)]]/6.5</f>
        <v>11.883961538461538</v>
      </c>
      <c r="W102" s="2">
        <f>-(CombinedDelayMatch[[#This Row],[Adj. Average (ps)]]-CombinedDelayMatch[[#This Row],[Average 2CG (ps)]])</f>
        <v>15.586249999999993</v>
      </c>
      <c r="X10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-3.116250000000008</v>
      </c>
      <c r="Y102" s="2">
        <f>-(IFERROR(CombinedDelayMatch[[#This Row],[Adj. Average (ps)]], 0)-IFERROR(CombinedDelayMatch[[#This Row],[Average 5EV (ps)]],0))</f>
        <v>-15.58625</v>
      </c>
      <c r="Z10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3.1162500000000009</v>
      </c>
    </row>
    <row r="103" spans="1:26" x14ac:dyDescent="0.25">
      <c r="A103">
        <v>504</v>
      </c>
      <c r="B103" s="1" t="s">
        <v>1258</v>
      </c>
      <c r="C103" s="1" t="s">
        <v>837</v>
      </c>
      <c r="D103" s="1" t="s">
        <v>1259</v>
      </c>
      <c r="E103">
        <v>84.951999999999998</v>
      </c>
      <c r="F103">
        <v>85.805999999999997</v>
      </c>
      <c r="G103">
        <v>504</v>
      </c>
      <c r="H103" s="1" t="s">
        <v>1258</v>
      </c>
      <c r="I103" s="1" t="s">
        <v>837</v>
      </c>
      <c r="J103" s="5" t="s">
        <v>1259</v>
      </c>
      <c r="K103">
        <v>57.473999999999997</v>
      </c>
      <c r="L103">
        <v>58.051000000000002</v>
      </c>
      <c r="M103" t="s">
        <v>1953</v>
      </c>
      <c r="N103">
        <v>8</v>
      </c>
      <c r="O103" s="1">
        <f>AVERAGE(CombinedDelayMatch[[#This Row],[Min Trace Delay (ps)]],CombinedDelayMatch[[#This Row],[Max Trace Delay (ps)]])</f>
        <v>85.378999999999991</v>
      </c>
      <c r="P103" s="1">
        <f>AVERAGE(CombinedDelayMatch[[#This Row],[xczu5ev-sfvc784-1-e.Min Trace Delay (ps)]],CombinedDelayMatch[[#This Row],[xczu5ev-sfvc784-1-e.Max Trace Delay (ps)]])</f>
        <v>57.762500000000003</v>
      </c>
      <c r="Q103" s="1">
        <f>_xlfn.AGGREGATE(1,6,CombinedDelayMatch[[#This Row],[Average 2CG (ps)]],CombinedDelayMatch[[#This Row],[Average 5EV (ps)]])</f>
        <v>71.570750000000004</v>
      </c>
      <c r="R103" s="2">
        <f>-(IFERROR(CombinedDelayMatch[[#This Row],[Average]], 0)-IFERROR(CombinedDelayMatch[[#This Row],[Average 5EV (ps)]],0))</f>
        <v>-13.808250000000001</v>
      </c>
      <c r="S103"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4.8942499999999995</v>
      </c>
      <c r="T103"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03" s="4">
        <f>CombinedDelayMatch[[#This Row],[Average]]+CombinedDelayMatch[[#This Row],[5EV Adjustment]]</f>
        <v>71.570750000000004</v>
      </c>
      <c r="V103" s="4">
        <f>CombinedDelayMatch[[#This Row],[Adj. Average (ps)]]/6.5</f>
        <v>11.010884615384615</v>
      </c>
      <c r="W103" s="2">
        <f>-(CombinedDelayMatch[[#This Row],[Adj. Average (ps)]]-CombinedDelayMatch[[#This Row],[Average 2CG (ps)]])</f>
        <v>13.808249999999987</v>
      </c>
      <c r="X10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-4.8942500000000138</v>
      </c>
      <c r="Y103" s="2">
        <f>-(IFERROR(CombinedDelayMatch[[#This Row],[Adj. Average (ps)]], 0)-IFERROR(CombinedDelayMatch[[#This Row],[Average 5EV (ps)]],0))</f>
        <v>-13.808250000000001</v>
      </c>
      <c r="Z10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4.8942499999999995</v>
      </c>
    </row>
    <row r="104" spans="1:26" x14ac:dyDescent="0.25">
      <c r="A104">
        <v>504</v>
      </c>
      <c r="B104" s="1" t="s">
        <v>1260</v>
      </c>
      <c r="C104" s="1" t="s">
        <v>837</v>
      </c>
      <c r="D104" s="1" t="s">
        <v>1261</v>
      </c>
      <c r="E104">
        <v>80.867999999999995</v>
      </c>
      <c r="F104">
        <v>81.680999999999997</v>
      </c>
      <c r="G104">
        <v>504</v>
      </c>
      <c r="H104" s="1" t="s">
        <v>1260</v>
      </c>
      <c r="I104" s="1" t="s">
        <v>837</v>
      </c>
      <c r="J104" s="5" t="s">
        <v>1261</v>
      </c>
      <c r="K104">
        <v>57.514000000000003</v>
      </c>
      <c r="L104">
        <v>58.091999999999999</v>
      </c>
      <c r="M104" t="s">
        <v>1953</v>
      </c>
      <c r="N104">
        <v>8</v>
      </c>
      <c r="O104" s="1">
        <f>AVERAGE(CombinedDelayMatch[[#This Row],[Min Trace Delay (ps)]],CombinedDelayMatch[[#This Row],[Max Trace Delay (ps)]])</f>
        <v>81.274499999999989</v>
      </c>
      <c r="P104" s="1">
        <f>AVERAGE(CombinedDelayMatch[[#This Row],[xczu5ev-sfvc784-1-e.Min Trace Delay (ps)]],CombinedDelayMatch[[#This Row],[xczu5ev-sfvc784-1-e.Max Trace Delay (ps)]])</f>
        <v>57.802999999999997</v>
      </c>
      <c r="Q104" s="1">
        <f>_xlfn.AGGREGATE(1,6,CombinedDelayMatch[[#This Row],[Average 2CG (ps)]],CombinedDelayMatch[[#This Row],[Average 5EV (ps)]])</f>
        <v>69.538749999999993</v>
      </c>
      <c r="R104" s="2">
        <f>-(IFERROR(CombinedDelayMatch[[#This Row],[Average]], 0)-IFERROR(CombinedDelayMatch[[#This Row],[Average 5EV (ps)]],0))</f>
        <v>-11.735749999999996</v>
      </c>
      <c r="S104"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6.9667500000000047</v>
      </c>
      <c r="T104"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04" s="4">
        <f>CombinedDelayMatch[[#This Row],[Average]]+CombinedDelayMatch[[#This Row],[5EV Adjustment]]</f>
        <v>69.538749999999993</v>
      </c>
      <c r="V104" s="4">
        <f>CombinedDelayMatch[[#This Row],[Adj. Average (ps)]]/6.5</f>
        <v>10.698269230769229</v>
      </c>
      <c r="W104" s="2">
        <f>-(CombinedDelayMatch[[#This Row],[Adj. Average (ps)]]-CombinedDelayMatch[[#This Row],[Average 2CG (ps)]])</f>
        <v>11.735749999999996</v>
      </c>
      <c r="X10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-6.9667500000000047</v>
      </c>
      <c r="Y104" s="2">
        <f>-(IFERROR(CombinedDelayMatch[[#This Row],[Adj. Average (ps)]], 0)-IFERROR(CombinedDelayMatch[[#This Row],[Average 5EV (ps)]],0))</f>
        <v>-11.735749999999996</v>
      </c>
      <c r="Z10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6.9667500000000047</v>
      </c>
    </row>
    <row r="105" spans="1:26" x14ac:dyDescent="0.25">
      <c r="A105">
        <v>504</v>
      </c>
      <c r="B105" s="1" t="s">
        <v>1264</v>
      </c>
      <c r="C105" s="1" t="s">
        <v>837</v>
      </c>
      <c r="D105" s="1" t="s">
        <v>1265</v>
      </c>
      <c r="E105">
        <v>88.293000000000006</v>
      </c>
      <c r="F105">
        <v>89.180999999999997</v>
      </c>
      <c r="G105">
        <v>504</v>
      </c>
      <c r="H105" s="1" t="s">
        <v>1264</v>
      </c>
      <c r="I105" s="1" t="s">
        <v>837</v>
      </c>
      <c r="J105" s="5" t="s">
        <v>1265</v>
      </c>
      <c r="K105">
        <v>60.552999999999997</v>
      </c>
      <c r="L105">
        <v>61.161000000000001</v>
      </c>
      <c r="M105" t="s">
        <v>1953</v>
      </c>
      <c r="N105">
        <v>8</v>
      </c>
      <c r="O105" s="1">
        <f>AVERAGE(CombinedDelayMatch[[#This Row],[Min Trace Delay (ps)]],CombinedDelayMatch[[#This Row],[Max Trace Delay (ps)]])</f>
        <v>88.736999999999995</v>
      </c>
      <c r="P105" s="1">
        <f>AVERAGE(CombinedDelayMatch[[#This Row],[xczu5ev-sfvc784-1-e.Min Trace Delay (ps)]],CombinedDelayMatch[[#This Row],[xczu5ev-sfvc784-1-e.Max Trace Delay (ps)]])</f>
        <v>60.856999999999999</v>
      </c>
      <c r="Q105" s="1">
        <f>_xlfn.AGGREGATE(1,6,CombinedDelayMatch[[#This Row],[Average 2CG (ps)]],CombinedDelayMatch[[#This Row],[Average 5EV (ps)]])</f>
        <v>74.796999999999997</v>
      </c>
      <c r="R105" s="2">
        <f>-(IFERROR(CombinedDelayMatch[[#This Row],[Average]], 0)-IFERROR(CombinedDelayMatch[[#This Row],[Average 5EV (ps)]],0))</f>
        <v>-13.939999999999998</v>
      </c>
      <c r="S105"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4.7625000000000028</v>
      </c>
      <c r="T105"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05" s="4">
        <f>CombinedDelayMatch[[#This Row],[Average]]+CombinedDelayMatch[[#This Row],[5EV Adjustment]]</f>
        <v>74.796999999999997</v>
      </c>
      <c r="V105" s="4">
        <f>CombinedDelayMatch[[#This Row],[Adj. Average (ps)]]/6.5</f>
        <v>11.50723076923077</v>
      </c>
      <c r="W105" s="2">
        <f>-(CombinedDelayMatch[[#This Row],[Adj. Average (ps)]]-CombinedDelayMatch[[#This Row],[Average 2CG (ps)]])</f>
        <v>13.939999999999998</v>
      </c>
      <c r="X10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-4.7625000000000028</v>
      </c>
      <c r="Y105" s="2">
        <f>-(IFERROR(CombinedDelayMatch[[#This Row],[Adj. Average (ps)]], 0)-IFERROR(CombinedDelayMatch[[#This Row],[Average 5EV (ps)]],0))</f>
        <v>-13.939999999999998</v>
      </c>
      <c r="Z10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4.7625000000000028</v>
      </c>
    </row>
    <row r="106" spans="1:26" x14ac:dyDescent="0.25">
      <c r="A106">
        <v>504</v>
      </c>
      <c r="B106" s="1" t="s">
        <v>1266</v>
      </c>
      <c r="C106" s="1" t="s">
        <v>837</v>
      </c>
      <c r="D106" s="1" t="s">
        <v>1267</v>
      </c>
      <c r="E106">
        <v>89.013000000000005</v>
      </c>
      <c r="F106">
        <v>89.908000000000001</v>
      </c>
      <c r="G106">
        <v>504</v>
      </c>
      <c r="H106" s="1" t="s">
        <v>1266</v>
      </c>
      <c r="I106" s="1" t="s">
        <v>837</v>
      </c>
      <c r="J106" s="5" t="s">
        <v>1267</v>
      </c>
      <c r="K106">
        <v>59.710999999999999</v>
      </c>
      <c r="L106">
        <v>60.311</v>
      </c>
      <c r="M106" t="s">
        <v>1953</v>
      </c>
      <c r="N106">
        <v>8</v>
      </c>
      <c r="O106" s="1">
        <f>AVERAGE(CombinedDelayMatch[[#This Row],[Min Trace Delay (ps)]],CombinedDelayMatch[[#This Row],[Max Trace Delay (ps)]])</f>
        <v>89.460499999999996</v>
      </c>
      <c r="P106" s="1">
        <f>AVERAGE(CombinedDelayMatch[[#This Row],[xczu5ev-sfvc784-1-e.Min Trace Delay (ps)]],CombinedDelayMatch[[#This Row],[xczu5ev-sfvc784-1-e.Max Trace Delay (ps)]])</f>
        <v>60.010999999999996</v>
      </c>
      <c r="Q106" s="1">
        <f>_xlfn.AGGREGATE(1,6,CombinedDelayMatch[[#This Row],[Average 2CG (ps)]],CombinedDelayMatch[[#This Row],[Average 5EV (ps)]])</f>
        <v>74.735749999999996</v>
      </c>
      <c r="R106" s="2">
        <f>-(IFERROR(CombinedDelayMatch[[#This Row],[Average]], 0)-IFERROR(CombinedDelayMatch[[#This Row],[Average 5EV (ps)]],0))</f>
        <v>-14.72475</v>
      </c>
      <c r="S106"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3.9777500000000003</v>
      </c>
      <c r="T106"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06" s="4">
        <f>CombinedDelayMatch[[#This Row],[Average]]+CombinedDelayMatch[[#This Row],[5EV Adjustment]]</f>
        <v>74.735749999999996</v>
      </c>
      <c r="V106" s="4">
        <f>CombinedDelayMatch[[#This Row],[Adj. Average (ps)]]/6.5</f>
        <v>11.497807692307692</v>
      </c>
      <c r="W106" s="2">
        <f>-(CombinedDelayMatch[[#This Row],[Adj. Average (ps)]]-CombinedDelayMatch[[#This Row],[Average 2CG (ps)]])</f>
        <v>14.72475</v>
      </c>
      <c r="X10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-3.9777500000000003</v>
      </c>
      <c r="Y106" s="2">
        <f>-(IFERROR(CombinedDelayMatch[[#This Row],[Adj. Average (ps)]], 0)-IFERROR(CombinedDelayMatch[[#This Row],[Average 5EV (ps)]],0))</f>
        <v>-14.72475</v>
      </c>
      <c r="Z10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3.9777500000000003</v>
      </c>
    </row>
    <row r="107" spans="1:26" x14ac:dyDescent="0.25">
      <c r="A107">
        <v>504</v>
      </c>
      <c r="B107" s="1" t="s">
        <v>1268</v>
      </c>
      <c r="C107" s="1" t="s">
        <v>837</v>
      </c>
      <c r="D107" s="1" t="s">
        <v>1269</v>
      </c>
      <c r="E107">
        <v>87.614999999999995</v>
      </c>
      <c r="F107">
        <v>88.495000000000005</v>
      </c>
      <c r="G107">
        <v>504</v>
      </c>
      <c r="H107" s="1" t="s">
        <v>1268</v>
      </c>
      <c r="I107" s="1" t="s">
        <v>837</v>
      </c>
      <c r="J107" s="5" t="s">
        <v>1269</v>
      </c>
      <c r="K107">
        <v>65.738</v>
      </c>
      <c r="L107">
        <v>66.399000000000001</v>
      </c>
      <c r="M107" t="s">
        <v>1953</v>
      </c>
      <c r="N107">
        <v>8</v>
      </c>
      <c r="O107" s="1">
        <f>AVERAGE(CombinedDelayMatch[[#This Row],[Min Trace Delay (ps)]],CombinedDelayMatch[[#This Row],[Max Trace Delay (ps)]])</f>
        <v>88.055000000000007</v>
      </c>
      <c r="P107" s="1">
        <f>AVERAGE(CombinedDelayMatch[[#This Row],[xczu5ev-sfvc784-1-e.Min Trace Delay (ps)]],CombinedDelayMatch[[#This Row],[xczu5ev-sfvc784-1-e.Max Trace Delay (ps)]])</f>
        <v>66.0685</v>
      </c>
      <c r="Q107" s="1">
        <f>_xlfn.AGGREGATE(1,6,CombinedDelayMatch[[#This Row],[Average 2CG (ps)]],CombinedDelayMatch[[#This Row],[Average 5EV (ps)]])</f>
        <v>77.061750000000004</v>
      </c>
      <c r="R107" s="2">
        <f>-(IFERROR(CombinedDelayMatch[[#This Row],[Average]], 0)-IFERROR(CombinedDelayMatch[[#This Row],[Average 5EV (ps)]],0))</f>
        <v>-10.993250000000003</v>
      </c>
      <c r="S107"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7.7092499999999973</v>
      </c>
      <c r="T107"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07" s="4">
        <f>CombinedDelayMatch[[#This Row],[Average]]+CombinedDelayMatch[[#This Row],[5EV Adjustment]]</f>
        <v>77.061750000000004</v>
      </c>
      <c r="V107" s="4">
        <f>CombinedDelayMatch[[#This Row],[Adj. Average (ps)]]/6.5</f>
        <v>11.855653846153846</v>
      </c>
      <c r="W107" s="2">
        <f>-(CombinedDelayMatch[[#This Row],[Adj. Average (ps)]]-CombinedDelayMatch[[#This Row],[Average 2CG (ps)]])</f>
        <v>10.993250000000003</v>
      </c>
      <c r="X10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-7.7092499999999973</v>
      </c>
      <c r="Y107" s="2">
        <f>-(IFERROR(CombinedDelayMatch[[#This Row],[Adj. Average (ps)]], 0)-IFERROR(CombinedDelayMatch[[#This Row],[Average 5EV (ps)]],0))</f>
        <v>-10.993250000000003</v>
      </c>
      <c r="Z10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7.7092499999999973</v>
      </c>
    </row>
    <row r="108" spans="1:26" x14ac:dyDescent="0.25">
      <c r="A108">
        <v>504</v>
      </c>
      <c r="B108" s="1" t="s">
        <v>1270</v>
      </c>
      <c r="C108" s="1" t="s">
        <v>837</v>
      </c>
      <c r="D108" s="1" t="s">
        <v>1271</v>
      </c>
      <c r="E108">
        <v>82.325000000000003</v>
      </c>
      <c r="F108">
        <v>83.153000000000006</v>
      </c>
      <c r="G108">
        <v>504</v>
      </c>
      <c r="H108" s="1" t="s">
        <v>1270</v>
      </c>
      <c r="I108" s="1" t="s">
        <v>837</v>
      </c>
      <c r="J108" s="5" t="s">
        <v>1271</v>
      </c>
      <c r="K108">
        <v>62.209000000000003</v>
      </c>
      <c r="L108">
        <v>62.834000000000003</v>
      </c>
      <c r="M108" t="s">
        <v>1953</v>
      </c>
      <c r="N108">
        <v>8</v>
      </c>
      <c r="O108" s="1">
        <f>AVERAGE(CombinedDelayMatch[[#This Row],[Min Trace Delay (ps)]],CombinedDelayMatch[[#This Row],[Max Trace Delay (ps)]])</f>
        <v>82.739000000000004</v>
      </c>
      <c r="P108" s="1">
        <f>AVERAGE(CombinedDelayMatch[[#This Row],[xczu5ev-sfvc784-1-e.Min Trace Delay (ps)]],CombinedDelayMatch[[#This Row],[xczu5ev-sfvc784-1-e.Max Trace Delay (ps)]])</f>
        <v>62.521500000000003</v>
      </c>
      <c r="Q108" s="1">
        <f>_xlfn.AGGREGATE(1,6,CombinedDelayMatch[[#This Row],[Average 2CG (ps)]],CombinedDelayMatch[[#This Row],[Average 5EV (ps)]])</f>
        <v>72.630250000000004</v>
      </c>
      <c r="R108" s="2">
        <f>-(IFERROR(CombinedDelayMatch[[#This Row],[Average]], 0)-IFERROR(CombinedDelayMatch[[#This Row],[Average 5EV (ps)]],0))</f>
        <v>-10.108750000000001</v>
      </c>
      <c r="S108"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8.59375</v>
      </c>
      <c r="T108"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0.59375</v>
      </c>
      <c r="U108" s="4">
        <f>CombinedDelayMatch[[#This Row],[Average]]+CombinedDelayMatch[[#This Row],[5EV Adjustment]]</f>
        <v>73.224000000000004</v>
      </c>
      <c r="V108" s="4">
        <f>CombinedDelayMatch[[#This Row],[Adj. Average (ps)]]/6.5</f>
        <v>11.26523076923077</v>
      </c>
      <c r="W108" s="2">
        <f>-(CombinedDelayMatch[[#This Row],[Adj. Average (ps)]]-CombinedDelayMatch[[#This Row],[Average 2CG (ps)]])</f>
        <v>9.5150000000000006</v>
      </c>
      <c r="X10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-9.1875</v>
      </c>
      <c r="Y108" s="2">
        <f>-(IFERROR(CombinedDelayMatch[[#This Row],[Adj. Average (ps)]], 0)-IFERROR(CombinedDelayMatch[[#This Row],[Average 5EV (ps)]],0))</f>
        <v>-10.702500000000001</v>
      </c>
      <c r="Z10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8</v>
      </c>
    </row>
    <row r="109" spans="1:26" x14ac:dyDescent="0.25">
      <c r="A109">
        <v>504</v>
      </c>
      <c r="B109" s="1" t="s">
        <v>1272</v>
      </c>
      <c r="C109" s="1" t="s">
        <v>837</v>
      </c>
      <c r="D109" s="1" t="s">
        <v>1273</v>
      </c>
      <c r="E109">
        <v>81.233999999999995</v>
      </c>
      <c r="F109">
        <v>82.051000000000002</v>
      </c>
      <c r="G109">
        <v>504</v>
      </c>
      <c r="H109" s="1" t="s">
        <v>1272</v>
      </c>
      <c r="I109" s="1" t="s">
        <v>837</v>
      </c>
      <c r="J109" s="5" t="s">
        <v>1273</v>
      </c>
      <c r="K109">
        <v>57.759</v>
      </c>
      <c r="L109">
        <v>58.338999999999999</v>
      </c>
      <c r="M109" t="s">
        <v>1953</v>
      </c>
      <c r="N109">
        <v>8</v>
      </c>
      <c r="O109" s="1">
        <f>AVERAGE(CombinedDelayMatch[[#This Row],[Min Trace Delay (ps)]],CombinedDelayMatch[[#This Row],[Max Trace Delay (ps)]])</f>
        <v>81.642499999999998</v>
      </c>
      <c r="P109" s="1">
        <f>AVERAGE(CombinedDelayMatch[[#This Row],[xczu5ev-sfvc784-1-e.Min Trace Delay (ps)]],CombinedDelayMatch[[#This Row],[xczu5ev-sfvc784-1-e.Max Trace Delay (ps)]])</f>
        <v>58.048999999999999</v>
      </c>
      <c r="Q109" s="1">
        <f>_xlfn.AGGREGATE(1,6,CombinedDelayMatch[[#This Row],[Average 2CG (ps)]],CombinedDelayMatch[[#This Row],[Average 5EV (ps)]])</f>
        <v>69.845749999999995</v>
      </c>
      <c r="R109" s="2">
        <f>-(IFERROR(CombinedDelayMatch[[#This Row],[Average]], 0)-IFERROR(CombinedDelayMatch[[#This Row],[Average 5EV (ps)]],0))</f>
        <v>-11.796749999999996</v>
      </c>
      <c r="S109"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6.9057500000000047</v>
      </c>
      <c r="T109"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09" s="4">
        <f>CombinedDelayMatch[[#This Row],[Average]]+CombinedDelayMatch[[#This Row],[5EV Adjustment]]</f>
        <v>69.845749999999995</v>
      </c>
      <c r="V109" s="4">
        <f>CombinedDelayMatch[[#This Row],[Adj. Average (ps)]]/6.5</f>
        <v>10.7455</v>
      </c>
      <c r="W109" s="2">
        <f>-(CombinedDelayMatch[[#This Row],[Adj. Average (ps)]]-CombinedDelayMatch[[#This Row],[Average 2CG (ps)]])</f>
        <v>11.796750000000003</v>
      </c>
      <c r="X10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-6.9057499999999976</v>
      </c>
      <c r="Y109" s="2">
        <f>-(IFERROR(CombinedDelayMatch[[#This Row],[Adj. Average (ps)]], 0)-IFERROR(CombinedDelayMatch[[#This Row],[Average 5EV (ps)]],0))</f>
        <v>-11.796749999999996</v>
      </c>
      <c r="Z10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6.9057500000000047</v>
      </c>
    </row>
    <row r="110" spans="1:26" x14ac:dyDescent="0.25">
      <c r="A110">
        <v>504</v>
      </c>
      <c r="B110" s="1" t="s">
        <v>1274</v>
      </c>
      <c r="C110" s="1" t="s">
        <v>837</v>
      </c>
      <c r="D110" s="1" t="s">
        <v>1275</v>
      </c>
      <c r="E110">
        <v>77.94</v>
      </c>
      <c r="F110">
        <v>78.722999999999999</v>
      </c>
      <c r="G110">
        <v>504</v>
      </c>
      <c r="H110" s="1" t="s">
        <v>1274</v>
      </c>
      <c r="I110" s="1" t="s">
        <v>837</v>
      </c>
      <c r="J110" s="5" t="s">
        <v>1275</v>
      </c>
      <c r="K110">
        <v>58.25</v>
      </c>
      <c r="L110">
        <v>58.835999999999999</v>
      </c>
      <c r="M110" t="s">
        <v>1953</v>
      </c>
      <c r="N110">
        <v>8</v>
      </c>
      <c r="O110" s="1">
        <f>AVERAGE(CombinedDelayMatch[[#This Row],[Min Trace Delay (ps)]],CombinedDelayMatch[[#This Row],[Max Trace Delay (ps)]])</f>
        <v>78.331500000000005</v>
      </c>
      <c r="P110" s="1">
        <f>AVERAGE(CombinedDelayMatch[[#This Row],[xczu5ev-sfvc784-1-e.Min Trace Delay (ps)]],CombinedDelayMatch[[#This Row],[xczu5ev-sfvc784-1-e.Max Trace Delay (ps)]])</f>
        <v>58.542999999999999</v>
      </c>
      <c r="Q110" s="1">
        <f>_xlfn.AGGREGATE(1,6,CombinedDelayMatch[[#This Row],[Average 2CG (ps)]],CombinedDelayMatch[[#This Row],[Average 5EV (ps)]])</f>
        <v>68.437250000000006</v>
      </c>
      <c r="R110" s="2">
        <f>-(IFERROR(CombinedDelayMatch[[#This Row],[Average]], 0)-IFERROR(CombinedDelayMatch[[#This Row],[Average 5EV (ps)]],0))</f>
        <v>-9.8942500000000067</v>
      </c>
      <c r="S110"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8.8082499999999939</v>
      </c>
      <c r="T110"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0.80824999999999392</v>
      </c>
      <c r="U110" s="4">
        <f>CombinedDelayMatch[[#This Row],[Average]]+CombinedDelayMatch[[#This Row],[5EV Adjustment]]</f>
        <v>69.245499999999993</v>
      </c>
      <c r="V110" s="4">
        <f>CombinedDelayMatch[[#This Row],[Adj. Average (ps)]]/6.5</f>
        <v>10.653153846153845</v>
      </c>
      <c r="W110" s="2">
        <f>-(CombinedDelayMatch[[#This Row],[Adj. Average (ps)]]-CombinedDelayMatch[[#This Row],[Average 2CG (ps)]])</f>
        <v>9.0860000000000127</v>
      </c>
      <c r="X11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-9.6164999999999878</v>
      </c>
      <c r="Y110" s="2">
        <f>-(IFERROR(CombinedDelayMatch[[#This Row],[Adj. Average (ps)]], 0)-IFERROR(CombinedDelayMatch[[#This Row],[Average 5EV (ps)]],0))</f>
        <v>-10.702499999999993</v>
      </c>
      <c r="Z11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8.0000000000000071</v>
      </c>
    </row>
    <row r="111" spans="1:26" x14ac:dyDescent="0.25">
      <c r="A111">
        <v>504</v>
      </c>
      <c r="B111" s="1" t="s">
        <v>1330</v>
      </c>
      <c r="C111" s="1" t="s">
        <v>837</v>
      </c>
      <c r="D111" s="1" t="s">
        <v>1331</v>
      </c>
      <c r="E111">
        <v>86.734999999999999</v>
      </c>
      <c r="F111">
        <v>87.605999999999995</v>
      </c>
      <c r="G111">
        <v>504</v>
      </c>
      <c r="H111" s="1" t="s">
        <v>1330</v>
      </c>
      <c r="I111" s="1" t="s">
        <v>837</v>
      </c>
      <c r="J111" s="5" t="s">
        <v>1331</v>
      </c>
      <c r="K111">
        <v>49.673000000000002</v>
      </c>
      <c r="L111">
        <v>50.171999999999997</v>
      </c>
      <c r="M111" t="s">
        <v>1953</v>
      </c>
      <c r="N111">
        <v>1</v>
      </c>
      <c r="O111" s="1">
        <f>AVERAGE(CombinedDelayMatch[[#This Row],[Min Trace Delay (ps)]],CombinedDelayMatch[[#This Row],[Max Trace Delay (ps)]])</f>
        <v>87.170500000000004</v>
      </c>
      <c r="P111" s="1">
        <f>AVERAGE(CombinedDelayMatch[[#This Row],[xczu5ev-sfvc784-1-e.Min Trace Delay (ps)]],CombinedDelayMatch[[#This Row],[xczu5ev-sfvc784-1-e.Max Trace Delay (ps)]])</f>
        <v>49.922499999999999</v>
      </c>
      <c r="Q111" s="1">
        <f>_xlfn.AGGREGATE(1,6,CombinedDelayMatch[[#This Row],[Average 2CG (ps)]],CombinedDelayMatch[[#This Row],[Average 5EV (ps)]])</f>
        <v>68.546500000000009</v>
      </c>
      <c r="R111" s="2">
        <f>-(IFERROR(CombinedDelayMatch[[#This Row],[Average]], 0)-IFERROR(CombinedDelayMatch[[#This Row],[Average 5EV (ps)]],0))</f>
        <v>-18.624000000000009</v>
      </c>
      <c r="S111"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7.8499999999991132E-2</v>
      </c>
      <c r="T111"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11" s="4">
        <f>CombinedDelayMatch[[#This Row],[Average]]+CombinedDelayMatch[[#This Row],[5EV Adjustment]]</f>
        <v>68.546500000000009</v>
      </c>
      <c r="V111" s="4">
        <f>CombinedDelayMatch[[#This Row],[Adj. Average (ps)]]/6.5</f>
        <v>10.545615384615386</v>
      </c>
      <c r="W111" s="2">
        <f>-(CombinedDelayMatch[[#This Row],[Adj. Average (ps)]]-CombinedDelayMatch[[#This Row],[Average 2CG (ps)]])</f>
        <v>18.623999999999995</v>
      </c>
      <c r="X11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-7.8500000000005343E-2</v>
      </c>
      <c r="Y111" s="2">
        <f>-(IFERROR(CombinedDelayMatch[[#This Row],[Adj. Average (ps)]], 0)-IFERROR(CombinedDelayMatch[[#This Row],[Average 5EV (ps)]],0))</f>
        <v>-18.624000000000009</v>
      </c>
      <c r="Z11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7.8499999999991132E-2</v>
      </c>
    </row>
    <row r="112" spans="1:26" x14ac:dyDescent="0.25">
      <c r="A112">
        <v>504</v>
      </c>
      <c r="B112" s="1" t="s">
        <v>1348</v>
      </c>
      <c r="C112" s="1" t="s">
        <v>837</v>
      </c>
      <c r="D112" s="1" t="s">
        <v>1349</v>
      </c>
      <c r="E112">
        <v>87.281000000000006</v>
      </c>
      <c r="F112">
        <v>88.159000000000006</v>
      </c>
      <c r="G112">
        <v>504</v>
      </c>
      <c r="H112" s="1" t="s">
        <v>1348</v>
      </c>
      <c r="I112" s="1" t="s">
        <v>837</v>
      </c>
      <c r="J112" s="5" t="s">
        <v>1349</v>
      </c>
      <c r="K112">
        <v>50.063000000000002</v>
      </c>
      <c r="L112">
        <v>50.567</v>
      </c>
      <c r="M112" t="s">
        <v>1990</v>
      </c>
      <c r="N112">
        <v>0</v>
      </c>
      <c r="O112" s="1">
        <f>AVERAGE(CombinedDelayMatch[[#This Row],[Min Trace Delay (ps)]],CombinedDelayMatch[[#This Row],[Max Trace Delay (ps)]])</f>
        <v>87.72</v>
      </c>
      <c r="P112" s="1">
        <f>AVERAGE(CombinedDelayMatch[[#This Row],[xczu5ev-sfvc784-1-e.Min Trace Delay (ps)]],CombinedDelayMatch[[#This Row],[xczu5ev-sfvc784-1-e.Max Trace Delay (ps)]])</f>
        <v>50.314999999999998</v>
      </c>
      <c r="Q112" s="1">
        <f>_xlfn.AGGREGATE(1,6,CombinedDelayMatch[[#This Row],[Average 2CG (ps)]],CombinedDelayMatch[[#This Row],[Average 5EV (ps)]])</f>
        <v>69.017499999999998</v>
      </c>
      <c r="R112" s="2">
        <f>-(IFERROR(CombinedDelayMatch[[#This Row],[Average]], 0)-IFERROR(CombinedDelayMatch[[#This Row],[Average 5EV (ps)]],0))</f>
        <v>-18.702500000000001</v>
      </c>
      <c r="S112"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112"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12" s="4">
        <f>CombinedDelayMatch[[#This Row],[Average]]+CombinedDelayMatch[[#This Row],[5EV Adjustment]]</f>
        <v>69.017499999999998</v>
      </c>
      <c r="V112" s="4">
        <f>CombinedDelayMatch[[#This Row],[Adj. Average (ps)]]/6.5</f>
        <v>10.618076923076924</v>
      </c>
      <c r="W112" s="2">
        <f>-(CombinedDelayMatch[[#This Row],[Adj. Average (ps)]]-CombinedDelayMatch[[#This Row],[Average 2CG (ps)]])</f>
        <v>18.702500000000001</v>
      </c>
      <c r="X11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112" s="2">
        <f>-(IFERROR(CombinedDelayMatch[[#This Row],[Adj. Average (ps)]], 0)-IFERROR(CombinedDelayMatch[[#This Row],[Average 5EV (ps)]],0))</f>
        <v>-18.702500000000001</v>
      </c>
      <c r="Z11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113" spans="1:26" x14ac:dyDescent="0.25">
      <c r="A113">
        <v>504</v>
      </c>
      <c r="B113" s="1" t="s">
        <v>1170</v>
      </c>
      <c r="C113" s="1" t="s">
        <v>837</v>
      </c>
      <c r="D113" s="1" t="s">
        <v>1171</v>
      </c>
      <c r="E113">
        <v>75.691999999999993</v>
      </c>
      <c r="F113">
        <v>76.453000000000003</v>
      </c>
      <c r="G113">
        <v>504</v>
      </c>
      <c r="H113" s="1" t="s">
        <v>1170</v>
      </c>
      <c r="I113" s="1" t="s">
        <v>837</v>
      </c>
      <c r="J113" s="5" t="s">
        <v>1171</v>
      </c>
      <c r="K113">
        <v>69.721999999999994</v>
      </c>
      <c r="L113">
        <v>70.421999999999997</v>
      </c>
      <c r="M113" t="s">
        <v>1948</v>
      </c>
      <c r="N113">
        <v>8</v>
      </c>
      <c r="O113" s="1">
        <f>AVERAGE(CombinedDelayMatch[[#This Row],[Min Trace Delay (ps)]],CombinedDelayMatch[[#This Row],[Max Trace Delay (ps)]])</f>
        <v>76.072499999999991</v>
      </c>
      <c r="P113" s="1">
        <f>AVERAGE(CombinedDelayMatch[[#This Row],[xczu5ev-sfvc784-1-e.Min Trace Delay (ps)]],CombinedDelayMatch[[#This Row],[xczu5ev-sfvc784-1-e.Max Trace Delay (ps)]])</f>
        <v>70.072000000000003</v>
      </c>
      <c r="Q113" s="1">
        <f>_xlfn.AGGREGATE(1,6,CombinedDelayMatch[[#This Row],[Average 2CG (ps)]],CombinedDelayMatch[[#This Row],[Average 5EV (ps)]])</f>
        <v>73.072249999999997</v>
      </c>
      <c r="R113" s="2">
        <f>-(IFERROR(CombinedDelayMatch[[#This Row],[Average]], 0)-IFERROR(CombinedDelayMatch[[#This Row],[Average 5EV (ps)]],0))</f>
        <v>-3.0002499999999941</v>
      </c>
      <c r="S113"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3.1150000000000091</v>
      </c>
      <c r="T113"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13" s="4">
        <f>CombinedDelayMatch[[#This Row],[Average]]+CombinedDelayMatch[[#This Row],[5EV Adjustment]]</f>
        <v>73.072249999999997</v>
      </c>
      <c r="V113" s="4">
        <f>CombinedDelayMatch[[#This Row],[Adj. Average (ps)]]/6.5</f>
        <v>11.241884615384615</v>
      </c>
      <c r="W113" s="2">
        <f>-(CombinedDelayMatch[[#This Row],[Adj. Average (ps)]]-CombinedDelayMatch[[#This Row],[Average 2CG (ps)]])</f>
        <v>3.0002499999999941</v>
      </c>
      <c r="X11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-3.1150000000000091</v>
      </c>
      <c r="Y113" s="2">
        <f>-(IFERROR(CombinedDelayMatch[[#This Row],[Adj. Average (ps)]], 0)-IFERROR(CombinedDelayMatch[[#This Row],[Average 5EV (ps)]],0))</f>
        <v>-3.0002499999999941</v>
      </c>
      <c r="Z11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3.1150000000000091</v>
      </c>
    </row>
    <row r="114" spans="1:26" x14ac:dyDescent="0.25">
      <c r="A114">
        <v>504</v>
      </c>
      <c r="B114" s="1" t="s">
        <v>1276</v>
      </c>
      <c r="C114" s="1" t="s">
        <v>837</v>
      </c>
      <c r="D114" s="1" t="s">
        <v>1277</v>
      </c>
      <c r="E114">
        <v>87.930999999999997</v>
      </c>
      <c r="F114">
        <v>88.813999999999993</v>
      </c>
      <c r="G114">
        <v>504</v>
      </c>
      <c r="H114" s="1" t="s">
        <v>1276</v>
      </c>
      <c r="I114" s="1" t="s">
        <v>837</v>
      </c>
      <c r="J114" s="5" t="s">
        <v>1277</v>
      </c>
      <c r="K114">
        <v>67.477999999999994</v>
      </c>
      <c r="L114">
        <v>68.156999999999996</v>
      </c>
      <c r="M114" t="s">
        <v>1948</v>
      </c>
      <c r="N114">
        <v>8</v>
      </c>
      <c r="O114" s="1">
        <f>AVERAGE(CombinedDelayMatch[[#This Row],[Min Trace Delay (ps)]],CombinedDelayMatch[[#This Row],[Max Trace Delay (ps)]])</f>
        <v>88.372500000000002</v>
      </c>
      <c r="P114" s="1">
        <f>AVERAGE(CombinedDelayMatch[[#This Row],[xczu5ev-sfvc784-1-e.Min Trace Delay (ps)]],CombinedDelayMatch[[#This Row],[xczu5ev-sfvc784-1-e.Max Trace Delay (ps)]])</f>
        <v>67.817499999999995</v>
      </c>
      <c r="Q114" s="1">
        <f>_xlfn.AGGREGATE(1,6,CombinedDelayMatch[[#This Row],[Average 2CG (ps)]],CombinedDelayMatch[[#This Row],[Average 5EV (ps)]])</f>
        <v>78.094999999999999</v>
      </c>
      <c r="R114" s="2">
        <f>-(IFERROR(CombinedDelayMatch[[#This Row],[Average]], 0)-IFERROR(CombinedDelayMatch[[#This Row],[Average 5EV (ps)]],0))</f>
        <v>-10.277500000000003</v>
      </c>
      <c r="S114"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-4.1622500000000002</v>
      </c>
      <c r="T114"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14" s="4">
        <f>CombinedDelayMatch[[#This Row],[Average]]+CombinedDelayMatch[[#This Row],[5EV Adjustment]]</f>
        <v>78.094999999999999</v>
      </c>
      <c r="V114" s="4">
        <f>CombinedDelayMatch[[#This Row],[Adj. Average (ps)]]/6.5</f>
        <v>12.014615384615384</v>
      </c>
      <c r="W114" s="2">
        <f>-(CombinedDelayMatch[[#This Row],[Adj. Average (ps)]]-CombinedDelayMatch[[#This Row],[Average 2CG (ps)]])</f>
        <v>10.277500000000003</v>
      </c>
      <c r="X11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4.1622500000000002</v>
      </c>
      <c r="Y114" s="2">
        <f>-(IFERROR(CombinedDelayMatch[[#This Row],[Adj. Average (ps)]], 0)-IFERROR(CombinedDelayMatch[[#This Row],[Average 5EV (ps)]],0))</f>
        <v>-10.277500000000003</v>
      </c>
      <c r="Z11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-4.1622500000000002</v>
      </c>
    </row>
    <row r="115" spans="1:26" x14ac:dyDescent="0.25">
      <c r="A115">
        <v>504</v>
      </c>
      <c r="B115" s="1" t="s">
        <v>1278</v>
      </c>
      <c r="C115" s="1" t="s">
        <v>837</v>
      </c>
      <c r="D115" s="1" t="s">
        <v>1279</v>
      </c>
      <c r="E115">
        <v>86.082999999999998</v>
      </c>
      <c r="F115">
        <v>86.947999999999993</v>
      </c>
      <c r="G115">
        <v>504</v>
      </c>
      <c r="H115" s="1" t="s">
        <v>1278</v>
      </c>
      <c r="I115" s="1" t="s">
        <v>837</v>
      </c>
      <c r="J115" s="5" t="s">
        <v>1279</v>
      </c>
      <c r="K115">
        <v>63.078000000000003</v>
      </c>
      <c r="L115">
        <v>63.712000000000003</v>
      </c>
      <c r="M115" t="s">
        <v>1948</v>
      </c>
      <c r="N115">
        <v>8</v>
      </c>
      <c r="O115" s="1">
        <f>AVERAGE(CombinedDelayMatch[[#This Row],[Min Trace Delay (ps)]],CombinedDelayMatch[[#This Row],[Max Trace Delay (ps)]])</f>
        <v>86.515500000000003</v>
      </c>
      <c r="P115" s="1">
        <f>AVERAGE(CombinedDelayMatch[[#This Row],[xczu5ev-sfvc784-1-e.Min Trace Delay (ps)]],CombinedDelayMatch[[#This Row],[xczu5ev-sfvc784-1-e.Max Trace Delay (ps)]])</f>
        <v>63.395000000000003</v>
      </c>
      <c r="Q115" s="1">
        <f>_xlfn.AGGREGATE(1,6,CombinedDelayMatch[[#This Row],[Average 2CG (ps)]],CombinedDelayMatch[[#This Row],[Average 5EV (ps)]])</f>
        <v>74.955250000000007</v>
      </c>
      <c r="R115" s="2">
        <f>-(IFERROR(CombinedDelayMatch[[#This Row],[Average]], 0)-IFERROR(CombinedDelayMatch[[#This Row],[Average 5EV (ps)]],0))</f>
        <v>-11.560250000000003</v>
      </c>
      <c r="S115"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-5.4450000000000003</v>
      </c>
      <c r="T115"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15" s="4">
        <f>CombinedDelayMatch[[#This Row],[Average]]+CombinedDelayMatch[[#This Row],[5EV Adjustment]]</f>
        <v>74.955250000000007</v>
      </c>
      <c r="V115" s="4">
        <f>CombinedDelayMatch[[#This Row],[Adj. Average (ps)]]/6.5</f>
        <v>11.531576923076925</v>
      </c>
      <c r="W115" s="2">
        <f>-(CombinedDelayMatch[[#This Row],[Adj. Average (ps)]]-CombinedDelayMatch[[#This Row],[Average 2CG (ps)]])</f>
        <v>11.560249999999996</v>
      </c>
      <c r="X11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5.4449999999999932</v>
      </c>
      <c r="Y115" s="2">
        <f>-(IFERROR(CombinedDelayMatch[[#This Row],[Adj. Average (ps)]], 0)-IFERROR(CombinedDelayMatch[[#This Row],[Average 5EV (ps)]],0))</f>
        <v>-11.560250000000003</v>
      </c>
      <c r="Z11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-5.4450000000000003</v>
      </c>
    </row>
    <row r="116" spans="1:26" x14ac:dyDescent="0.25">
      <c r="A116">
        <v>504</v>
      </c>
      <c r="B116" s="1" t="s">
        <v>1280</v>
      </c>
      <c r="C116" s="1" t="s">
        <v>837</v>
      </c>
      <c r="D116" s="1" t="s">
        <v>1281</v>
      </c>
      <c r="E116">
        <v>92.691999999999993</v>
      </c>
      <c r="F116">
        <v>93.623999999999995</v>
      </c>
      <c r="G116">
        <v>504</v>
      </c>
      <c r="H116" s="1" t="s">
        <v>1280</v>
      </c>
      <c r="I116" s="1" t="s">
        <v>837</v>
      </c>
      <c r="J116" s="5" t="s">
        <v>1281</v>
      </c>
      <c r="K116">
        <v>81.353999999999999</v>
      </c>
      <c r="L116">
        <v>82.171999999999997</v>
      </c>
      <c r="M116" t="s">
        <v>1948</v>
      </c>
      <c r="N116">
        <v>8</v>
      </c>
      <c r="O116" s="1">
        <f>AVERAGE(CombinedDelayMatch[[#This Row],[Min Trace Delay (ps)]],CombinedDelayMatch[[#This Row],[Max Trace Delay (ps)]])</f>
        <v>93.157999999999987</v>
      </c>
      <c r="P116" s="1">
        <f>AVERAGE(CombinedDelayMatch[[#This Row],[xczu5ev-sfvc784-1-e.Min Trace Delay (ps)]],CombinedDelayMatch[[#This Row],[xczu5ev-sfvc784-1-e.Max Trace Delay (ps)]])</f>
        <v>81.763000000000005</v>
      </c>
      <c r="Q116" s="1">
        <f>_xlfn.AGGREGATE(1,6,CombinedDelayMatch[[#This Row],[Average 2CG (ps)]],CombinedDelayMatch[[#This Row],[Average 5EV (ps)]])</f>
        <v>87.460499999999996</v>
      </c>
      <c r="R116" s="2">
        <f>-(IFERROR(CombinedDelayMatch[[#This Row],[Average]], 0)-IFERROR(CombinedDelayMatch[[#This Row],[Average 5EV (ps)]],0))</f>
        <v>-5.6974999999999909</v>
      </c>
      <c r="S116"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0.41775000000001228</v>
      </c>
      <c r="T116"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16" s="4">
        <f>CombinedDelayMatch[[#This Row],[Average]]+CombinedDelayMatch[[#This Row],[5EV Adjustment]]</f>
        <v>87.460499999999996</v>
      </c>
      <c r="V116" s="4">
        <f>CombinedDelayMatch[[#This Row],[Adj. Average (ps)]]/6.5</f>
        <v>13.455461538461538</v>
      </c>
      <c r="W116" s="2">
        <f>-(CombinedDelayMatch[[#This Row],[Adj. Average (ps)]]-CombinedDelayMatch[[#This Row],[Average 2CG (ps)]])</f>
        <v>5.6974999999999909</v>
      </c>
      <c r="X11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-0.41775000000001228</v>
      </c>
      <c r="Y116" s="2">
        <f>-(IFERROR(CombinedDelayMatch[[#This Row],[Adj. Average (ps)]], 0)-IFERROR(CombinedDelayMatch[[#This Row],[Average 5EV (ps)]],0))</f>
        <v>-5.6974999999999909</v>
      </c>
      <c r="Z11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0.41775000000001228</v>
      </c>
    </row>
    <row r="117" spans="1:26" x14ac:dyDescent="0.25">
      <c r="A117">
        <v>504</v>
      </c>
      <c r="B117" s="1" t="s">
        <v>1282</v>
      </c>
      <c r="C117" s="1" t="s">
        <v>837</v>
      </c>
      <c r="D117" s="1" t="s">
        <v>1283</v>
      </c>
      <c r="E117">
        <v>86.537999999999997</v>
      </c>
      <c r="F117">
        <v>87.406999999999996</v>
      </c>
      <c r="G117">
        <v>504</v>
      </c>
      <c r="H117" s="1" t="s">
        <v>1282</v>
      </c>
      <c r="I117" s="1" t="s">
        <v>837</v>
      </c>
      <c r="J117" s="5" t="s">
        <v>1283</v>
      </c>
      <c r="K117">
        <v>77.876999999999995</v>
      </c>
      <c r="L117">
        <v>78.66</v>
      </c>
      <c r="M117" t="s">
        <v>1948</v>
      </c>
      <c r="N117">
        <v>8</v>
      </c>
      <c r="O117" s="1">
        <f>AVERAGE(CombinedDelayMatch[[#This Row],[Min Trace Delay (ps)]],CombinedDelayMatch[[#This Row],[Max Trace Delay (ps)]])</f>
        <v>86.972499999999997</v>
      </c>
      <c r="P117" s="1">
        <f>AVERAGE(CombinedDelayMatch[[#This Row],[xczu5ev-sfvc784-1-e.Min Trace Delay (ps)]],CombinedDelayMatch[[#This Row],[xczu5ev-sfvc784-1-e.Max Trace Delay (ps)]])</f>
        <v>78.268499999999989</v>
      </c>
      <c r="Q117" s="1">
        <f>_xlfn.AGGREGATE(1,6,CombinedDelayMatch[[#This Row],[Average 2CG (ps)]],CombinedDelayMatch[[#This Row],[Average 5EV (ps)]])</f>
        <v>82.620499999999993</v>
      </c>
      <c r="R117" s="2">
        <f>-(IFERROR(CombinedDelayMatch[[#This Row],[Average]], 0)-IFERROR(CombinedDelayMatch[[#This Row],[Average 5EV (ps)]],0))</f>
        <v>-4.3520000000000039</v>
      </c>
      <c r="S117"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1.7632499999999993</v>
      </c>
      <c r="T117"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17" s="4">
        <f>CombinedDelayMatch[[#This Row],[Average]]+CombinedDelayMatch[[#This Row],[5EV Adjustment]]</f>
        <v>82.620499999999993</v>
      </c>
      <c r="V117" s="4">
        <f>CombinedDelayMatch[[#This Row],[Adj. Average (ps)]]/6.5</f>
        <v>12.710846153846152</v>
      </c>
      <c r="W117" s="2">
        <f>-(CombinedDelayMatch[[#This Row],[Adj. Average (ps)]]-CombinedDelayMatch[[#This Row],[Average 2CG (ps)]])</f>
        <v>4.3520000000000039</v>
      </c>
      <c r="X11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-1.7632499999999993</v>
      </c>
      <c r="Y117" s="2">
        <f>-(IFERROR(CombinedDelayMatch[[#This Row],[Adj. Average (ps)]], 0)-IFERROR(CombinedDelayMatch[[#This Row],[Average 5EV (ps)]],0))</f>
        <v>-4.3520000000000039</v>
      </c>
      <c r="Z11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1.7632499999999993</v>
      </c>
    </row>
    <row r="118" spans="1:26" x14ac:dyDescent="0.25">
      <c r="A118">
        <v>504</v>
      </c>
      <c r="B118" s="1" t="s">
        <v>1286</v>
      </c>
      <c r="C118" s="1" t="s">
        <v>837</v>
      </c>
      <c r="D118" s="1" t="s">
        <v>1287</v>
      </c>
      <c r="E118">
        <v>87.57</v>
      </c>
      <c r="F118">
        <v>88.45</v>
      </c>
      <c r="G118">
        <v>504</v>
      </c>
      <c r="H118" s="1" t="s">
        <v>1286</v>
      </c>
      <c r="I118" s="1" t="s">
        <v>837</v>
      </c>
      <c r="J118" s="5" t="s">
        <v>1287</v>
      </c>
      <c r="K118">
        <v>83.498000000000005</v>
      </c>
      <c r="L118">
        <v>84.337000000000003</v>
      </c>
      <c r="M118" t="s">
        <v>1948</v>
      </c>
      <c r="N118">
        <v>8</v>
      </c>
      <c r="O118" s="1">
        <f>AVERAGE(CombinedDelayMatch[[#This Row],[Min Trace Delay (ps)]],CombinedDelayMatch[[#This Row],[Max Trace Delay (ps)]])</f>
        <v>88.009999999999991</v>
      </c>
      <c r="P118" s="1">
        <f>AVERAGE(CombinedDelayMatch[[#This Row],[xczu5ev-sfvc784-1-e.Min Trace Delay (ps)]],CombinedDelayMatch[[#This Row],[xczu5ev-sfvc784-1-e.Max Trace Delay (ps)]])</f>
        <v>83.917500000000004</v>
      </c>
      <c r="Q118" s="1">
        <f>_xlfn.AGGREGATE(1,6,CombinedDelayMatch[[#This Row],[Average 2CG (ps)]],CombinedDelayMatch[[#This Row],[Average 5EV (ps)]])</f>
        <v>85.963750000000005</v>
      </c>
      <c r="R118" s="2">
        <f>-(IFERROR(CombinedDelayMatch[[#This Row],[Average]], 0)-IFERROR(CombinedDelayMatch[[#This Row],[Average 5EV (ps)]],0))</f>
        <v>-2.0462500000000006</v>
      </c>
      <c r="S118"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4.0690000000000026</v>
      </c>
      <c r="T118"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18" s="4">
        <f>CombinedDelayMatch[[#This Row],[Average]]+CombinedDelayMatch[[#This Row],[5EV Adjustment]]</f>
        <v>85.963750000000005</v>
      </c>
      <c r="V118" s="4">
        <f>CombinedDelayMatch[[#This Row],[Adj. Average (ps)]]/6.5</f>
        <v>13.225192307692309</v>
      </c>
      <c r="W118" s="2">
        <f>-(CombinedDelayMatch[[#This Row],[Adj. Average (ps)]]-CombinedDelayMatch[[#This Row],[Average 2CG (ps)]])</f>
        <v>2.0462499999999864</v>
      </c>
      <c r="X11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-4.0690000000000168</v>
      </c>
      <c r="Y118" s="2">
        <f>-(IFERROR(CombinedDelayMatch[[#This Row],[Adj. Average (ps)]], 0)-IFERROR(CombinedDelayMatch[[#This Row],[Average 5EV (ps)]],0))</f>
        <v>-2.0462500000000006</v>
      </c>
      <c r="Z11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4.0690000000000026</v>
      </c>
    </row>
    <row r="119" spans="1:26" x14ac:dyDescent="0.25">
      <c r="A119">
        <v>504</v>
      </c>
      <c r="B119" s="1" t="s">
        <v>1288</v>
      </c>
      <c r="C119" s="1" t="s">
        <v>837</v>
      </c>
      <c r="D119" s="1" t="s">
        <v>1289</v>
      </c>
      <c r="E119">
        <v>84.855000000000004</v>
      </c>
      <c r="F119">
        <v>85.707999999999998</v>
      </c>
      <c r="G119">
        <v>504</v>
      </c>
      <c r="H119" s="1" t="s">
        <v>1288</v>
      </c>
      <c r="I119" s="1" t="s">
        <v>837</v>
      </c>
      <c r="J119" s="5" t="s">
        <v>1289</v>
      </c>
      <c r="K119">
        <v>88.367999999999995</v>
      </c>
      <c r="L119">
        <v>89.256</v>
      </c>
      <c r="M119" t="s">
        <v>1948</v>
      </c>
      <c r="N119">
        <v>8</v>
      </c>
      <c r="O119" s="1">
        <f>AVERAGE(CombinedDelayMatch[[#This Row],[Min Trace Delay (ps)]],CombinedDelayMatch[[#This Row],[Max Trace Delay (ps)]])</f>
        <v>85.281499999999994</v>
      </c>
      <c r="P119" s="1">
        <f>AVERAGE(CombinedDelayMatch[[#This Row],[xczu5ev-sfvc784-1-e.Min Trace Delay (ps)]],CombinedDelayMatch[[#This Row],[xczu5ev-sfvc784-1-e.Max Trace Delay (ps)]])</f>
        <v>88.811999999999998</v>
      </c>
      <c r="Q119" s="1">
        <f>_xlfn.AGGREGATE(1,6,CombinedDelayMatch[[#This Row],[Average 2CG (ps)]],CombinedDelayMatch[[#This Row],[Average 5EV (ps)]])</f>
        <v>87.046750000000003</v>
      </c>
      <c r="R119" s="2">
        <f>-(IFERROR(CombinedDelayMatch[[#This Row],[Average]], 0)-IFERROR(CombinedDelayMatch[[#This Row],[Average 5EV (ps)]],0))</f>
        <v>1.7652499999999947</v>
      </c>
      <c r="S119"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7.8804999999999978</v>
      </c>
      <c r="T119"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19" s="4">
        <f>CombinedDelayMatch[[#This Row],[Average]]+CombinedDelayMatch[[#This Row],[5EV Adjustment]]</f>
        <v>87.046750000000003</v>
      </c>
      <c r="V119" s="4">
        <f>CombinedDelayMatch[[#This Row],[Adj. Average (ps)]]/6.5</f>
        <v>13.391807692307692</v>
      </c>
      <c r="W119" s="2">
        <f>-(CombinedDelayMatch[[#This Row],[Adj. Average (ps)]]-CombinedDelayMatch[[#This Row],[Average 2CG (ps)]])</f>
        <v>-1.7652500000000089</v>
      </c>
      <c r="X11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-7.8805000000000121</v>
      </c>
      <c r="Y119" s="2">
        <f>-(IFERROR(CombinedDelayMatch[[#This Row],[Adj. Average (ps)]], 0)-IFERROR(CombinedDelayMatch[[#This Row],[Average 5EV (ps)]],0))</f>
        <v>1.7652499999999947</v>
      </c>
      <c r="Z11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7.8804999999999978</v>
      </c>
    </row>
    <row r="120" spans="1:26" x14ac:dyDescent="0.25">
      <c r="A120">
        <v>504</v>
      </c>
      <c r="B120" s="1" t="s">
        <v>1290</v>
      </c>
      <c r="C120" s="1" t="s">
        <v>837</v>
      </c>
      <c r="D120" s="1" t="s">
        <v>1291</v>
      </c>
      <c r="E120">
        <v>66.081999999999994</v>
      </c>
      <c r="F120">
        <v>66.745999999999995</v>
      </c>
      <c r="G120">
        <v>504</v>
      </c>
      <c r="H120" s="1" t="s">
        <v>1290</v>
      </c>
      <c r="I120" s="1" t="s">
        <v>837</v>
      </c>
      <c r="J120" s="5" t="s">
        <v>1291</v>
      </c>
      <c r="K120">
        <v>66.706000000000003</v>
      </c>
      <c r="L120">
        <v>67.376999999999995</v>
      </c>
      <c r="M120" t="s">
        <v>1948</v>
      </c>
      <c r="N120">
        <v>8</v>
      </c>
      <c r="O120" s="1">
        <f>AVERAGE(CombinedDelayMatch[[#This Row],[Min Trace Delay (ps)]],CombinedDelayMatch[[#This Row],[Max Trace Delay (ps)]])</f>
        <v>66.413999999999987</v>
      </c>
      <c r="P120" s="1">
        <f>AVERAGE(CombinedDelayMatch[[#This Row],[xczu5ev-sfvc784-1-e.Min Trace Delay (ps)]],CombinedDelayMatch[[#This Row],[xczu5ev-sfvc784-1-e.Max Trace Delay (ps)]])</f>
        <v>67.041499999999999</v>
      </c>
      <c r="Q120" s="1">
        <f>_xlfn.AGGREGATE(1,6,CombinedDelayMatch[[#This Row],[Average 2CG (ps)]],CombinedDelayMatch[[#This Row],[Average 5EV (ps)]])</f>
        <v>66.727749999999986</v>
      </c>
      <c r="R120" s="2">
        <f>-(IFERROR(CombinedDelayMatch[[#This Row],[Average]], 0)-IFERROR(CombinedDelayMatch[[#This Row],[Average 5EV (ps)]],0))</f>
        <v>0.31375000000001307</v>
      </c>
      <c r="S120"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6.4290000000000163</v>
      </c>
      <c r="T120"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20" s="4">
        <f>CombinedDelayMatch[[#This Row],[Average]]+CombinedDelayMatch[[#This Row],[5EV Adjustment]]</f>
        <v>66.727749999999986</v>
      </c>
      <c r="V120" s="4">
        <f>CombinedDelayMatch[[#This Row],[Adj. Average (ps)]]/6.5</f>
        <v>10.265807692307691</v>
      </c>
      <c r="W120" s="2">
        <f>-(CombinedDelayMatch[[#This Row],[Adj. Average (ps)]]-CombinedDelayMatch[[#This Row],[Average 2CG (ps)]])</f>
        <v>-0.31374999999999886</v>
      </c>
      <c r="X12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-6.429000000000002</v>
      </c>
      <c r="Y120" s="2">
        <f>-(IFERROR(CombinedDelayMatch[[#This Row],[Adj. Average (ps)]], 0)-IFERROR(CombinedDelayMatch[[#This Row],[Average 5EV (ps)]],0))</f>
        <v>0.31375000000001307</v>
      </c>
      <c r="Z12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6.4290000000000163</v>
      </c>
    </row>
    <row r="121" spans="1:26" x14ac:dyDescent="0.25">
      <c r="A121">
        <v>504</v>
      </c>
      <c r="B121" s="1" t="s">
        <v>1292</v>
      </c>
      <c r="C121" s="1" t="s">
        <v>837</v>
      </c>
      <c r="D121" s="1" t="s">
        <v>1293</v>
      </c>
      <c r="E121">
        <v>70.06</v>
      </c>
      <c r="F121">
        <v>70.763999999999996</v>
      </c>
      <c r="G121">
        <v>504</v>
      </c>
      <c r="H121" s="1" t="s">
        <v>1292</v>
      </c>
      <c r="I121" s="1" t="s">
        <v>837</v>
      </c>
      <c r="J121" s="5" t="s">
        <v>1293</v>
      </c>
      <c r="K121">
        <v>75.066999999999993</v>
      </c>
      <c r="L121">
        <v>75.820999999999998</v>
      </c>
      <c r="M121" t="s">
        <v>1948</v>
      </c>
      <c r="N121">
        <v>8</v>
      </c>
      <c r="O121" s="1">
        <f>AVERAGE(CombinedDelayMatch[[#This Row],[Min Trace Delay (ps)]],CombinedDelayMatch[[#This Row],[Max Trace Delay (ps)]])</f>
        <v>70.412000000000006</v>
      </c>
      <c r="P121" s="1">
        <f>AVERAGE(CombinedDelayMatch[[#This Row],[xczu5ev-sfvc784-1-e.Min Trace Delay (ps)]],CombinedDelayMatch[[#This Row],[xczu5ev-sfvc784-1-e.Max Trace Delay (ps)]])</f>
        <v>75.443999999999988</v>
      </c>
      <c r="Q121" s="1">
        <f>_xlfn.AGGREGATE(1,6,CombinedDelayMatch[[#This Row],[Average 2CG (ps)]],CombinedDelayMatch[[#This Row],[Average 5EV (ps)]])</f>
        <v>72.927999999999997</v>
      </c>
      <c r="R121" s="2">
        <f>-(IFERROR(CombinedDelayMatch[[#This Row],[Average]], 0)-IFERROR(CombinedDelayMatch[[#This Row],[Average 5EV (ps)]],0))</f>
        <v>2.5159999999999911</v>
      </c>
      <c r="S121"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8.6312499999999943</v>
      </c>
      <c r="T121"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0.63124999999999432</v>
      </c>
      <c r="U121" s="4">
        <f>CombinedDelayMatch[[#This Row],[Average]]+CombinedDelayMatch[[#This Row],[5EV Adjustment]]</f>
        <v>73.559249999999992</v>
      </c>
      <c r="V121" s="4">
        <f>CombinedDelayMatch[[#This Row],[Adj. Average (ps)]]/6.5</f>
        <v>11.316807692307691</v>
      </c>
      <c r="W121" s="2">
        <f>-(CombinedDelayMatch[[#This Row],[Adj. Average (ps)]]-CombinedDelayMatch[[#This Row],[Average 2CG (ps)]])</f>
        <v>-3.1472499999999854</v>
      </c>
      <c r="X12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-9.2624999999999886</v>
      </c>
      <c r="Y121" s="2">
        <f>-(IFERROR(CombinedDelayMatch[[#This Row],[Adj. Average (ps)]], 0)-IFERROR(CombinedDelayMatch[[#This Row],[Average 5EV (ps)]],0))</f>
        <v>1.8847499999999968</v>
      </c>
      <c r="Z12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8</v>
      </c>
    </row>
    <row r="122" spans="1:26" x14ac:dyDescent="0.25">
      <c r="A122">
        <v>504</v>
      </c>
      <c r="B122" s="1" t="s">
        <v>1332</v>
      </c>
      <c r="C122" s="1" t="s">
        <v>837</v>
      </c>
      <c r="D122" s="1" t="s">
        <v>1333</v>
      </c>
      <c r="E122">
        <v>86.153000000000006</v>
      </c>
      <c r="F122">
        <v>87.019000000000005</v>
      </c>
      <c r="G122">
        <v>504</v>
      </c>
      <c r="H122" s="1" t="s">
        <v>1332</v>
      </c>
      <c r="I122" s="1" t="s">
        <v>837</v>
      </c>
      <c r="J122" s="5" t="s">
        <v>1333</v>
      </c>
      <c r="K122">
        <v>75.03</v>
      </c>
      <c r="L122">
        <v>75.784000000000006</v>
      </c>
      <c r="M122" t="s">
        <v>1948</v>
      </c>
      <c r="N122">
        <v>1</v>
      </c>
      <c r="O122" s="1">
        <f>AVERAGE(CombinedDelayMatch[[#This Row],[Min Trace Delay (ps)]],CombinedDelayMatch[[#This Row],[Max Trace Delay (ps)]])</f>
        <v>86.586000000000013</v>
      </c>
      <c r="P122" s="1">
        <f>AVERAGE(CombinedDelayMatch[[#This Row],[xczu5ev-sfvc784-1-e.Min Trace Delay (ps)]],CombinedDelayMatch[[#This Row],[xczu5ev-sfvc784-1-e.Max Trace Delay (ps)]])</f>
        <v>75.407000000000011</v>
      </c>
      <c r="Q122" s="1">
        <f>_xlfn.AGGREGATE(1,6,CombinedDelayMatch[[#This Row],[Average 2CG (ps)]],CombinedDelayMatch[[#This Row],[Average 5EV (ps)]])</f>
        <v>80.996500000000012</v>
      </c>
      <c r="R122" s="2">
        <f>-(IFERROR(CombinedDelayMatch[[#This Row],[Average]], 0)-IFERROR(CombinedDelayMatch[[#This Row],[Average 5EV (ps)]],0))</f>
        <v>-5.589500000000001</v>
      </c>
      <c r="S122"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0.52575000000000216</v>
      </c>
      <c r="T122"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22" s="4">
        <f>CombinedDelayMatch[[#This Row],[Average]]+CombinedDelayMatch[[#This Row],[5EV Adjustment]]</f>
        <v>80.996500000000012</v>
      </c>
      <c r="V122" s="4">
        <f>CombinedDelayMatch[[#This Row],[Adj. Average (ps)]]/6.5</f>
        <v>12.461000000000002</v>
      </c>
      <c r="W122" s="2">
        <f>-(CombinedDelayMatch[[#This Row],[Adj. Average (ps)]]-CombinedDelayMatch[[#This Row],[Average 2CG (ps)]])</f>
        <v>5.589500000000001</v>
      </c>
      <c r="X12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-0.52575000000000216</v>
      </c>
      <c r="Y122" s="2">
        <f>-(IFERROR(CombinedDelayMatch[[#This Row],[Adj. Average (ps)]], 0)-IFERROR(CombinedDelayMatch[[#This Row],[Average 5EV (ps)]],0))</f>
        <v>-5.589500000000001</v>
      </c>
      <c r="Z12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0.52575000000000216</v>
      </c>
    </row>
    <row r="123" spans="1:26" x14ac:dyDescent="0.25">
      <c r="A123">
        <v>504</v>
      </c>
      <c r="B123" s="1" t="s">
        <v>1350</v>
      </c>
      <c r="C123" s="1" t="s">
        <v>837</v>
      </c>
      <c r="D123" s="1" t="s">
        <v>1351</v>
      </c>
      <c r="E123">
        <v>86.555000000000007</v>
      </c>
      <c r="F123">
        <v>87.424999999999997</v>
      </c>
      <c r="G123">
        <v>504</v>
      </c>
      <c r="H123" s="1" t="s">
        <v>1350</v>
      </c>
      <c r="I123" s="1" t="s">
        <v>837</v>
      </c>
      <c r="J123" s="5" t="s">
        <v>1351</v>
      </c>
      <c r="K123">
        <v>74.385999999999996</v>
      </c>
      <c r="L123">
        <v>75.132999999999996</v>
      </c>
      <c r="M123" t="s">
        <v>1991</v>
      </c>
      <c r="N123">
        <v>0</v>
      </c>
      <c r="O123" s="1">
        <f>AVERAGE(CombinedDelayMatch[[#This Row],[Min Trace Delay (ps)]],CombinedDelayMatch[[#This Row],[Max Trace Delay (ps)]])</f>
        <v>86.990000000000009</v>
      </c>
      <c r="P123" s="1">
        <f>AVERAGE(CombinedDelayMatch[[#This Row],[xczu5ev-sfvc784-1-e.Min Trace Delay (ps)]],CombinedDelayMatch[[#This Row],[xczu5ev-sfvc784-1-e.Max Trace Delay (ps)]])</f>
        <v>74.759500000000003</v>
      </c>
      <c r="Q123" s="1">
        <f>_xlfn.AGGREGATE(1,6,CombinedDelayMatch[[#This Row],[Average 2CG (ps)]],CombinedDelayMatch[[#This Row],[Average 5EV (ps)]])</f>
        <v>80.874750000000006</v>
      </c>
      <c r="R123" s="2">
        <f>-(IFERROR(CombinedDelayMatch[[#This Row],[Average]], 0)-IFERROR(CombinedDelayMatch[[#This Row],[Average 5EV (ps)]],0))</f>
        <v>-6.1152500000000032</v>
      </c>
      <c r="S123"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123"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23" s="4">
        <f>CombinedDelayMatch[[#This Row],[Average]]+CombinedDelayMatch[[#This Row],[5EV Adjustment]]</f>
        <v>80.874750000000006</v>
      </c>
      <c r="V123" s="4">
        <f>CombinedDelayMatch[[#This Row],[Adj. Average (ps)]]/6.5</f>
        <v>12.442269230769231</v>
      </c>
      <c r="W123" s="2">
        <f>-(CombinedDelayMatch[[#This Row],[Adj. Average (ps)]]-CombinedDelayMatch[[#This Row],[Average 2CG (ps)]])</f>
        <v>6.1152500000000032</v>
      </c>
      <c r="X12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123" s="2">
        <f>-(IFERROR(CombinedDelayMatch[[#This Row],[Adj. Average (ps)]], 0)-IFERROR(CombinedDelayMatch[[#This Row],[Average 5EV (ps)]],0))</f>
        <v>-6.1152500000000032</v>
      </c>
      <c r="Z12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124" spans="1:26" x14ac:dyDescent="0.25">
      <c r="A124">
        <v>504</v>
      </c>
      <c r="B124" s="1" t="s">
        <v>1172</v>
      </c>
      <c r="C124" s="1" t="s">
        <v>837</v>
      </c>
      <c r="D124" s="1" t="s">
        <v>1173</v>
      </c>
      <c r="E124">
        <v>47.924999999999997</v>
      </c>
      <c r="F124">
        <v>48.405999999999999</v>
      </c>
      <c r="G124">
        <v>504</v>
      </c>
      <c r="H124" s="1" t="s">
        <v>1172</v>
      </c>
      <c r="I124" s="1" t="s">
        <v>837</v>
      </c>
      <c r="J124" s="5" t="s">
        <v>1173</v>
      </c>
      <c r="K124">
        <v>43.475999999999999</v>
      </c>
      <c r="L124">
        <v>43.912999999999997</v>
      </c>
      <c r="M124" t="s">
        <v>1950</v>
      </c>
      <c r="N124">
        <v>8</v>
      </c>
      <c r="O124" s="1">
        <f>AVERAGE(CombinedDelayMatch[[#This Row],[Min Trace Delay (ps)]],CombinedDelayMatch[[#This Row],[Max Trace Delay (ps)]])</f>
        <v>48.165499999999994</v>
      </c>
      <c r="P124" s="1">
        <f>AVERAGE(CombinedDelayMatch[[#This Row],[xczu5ev-sfvc784-1-e.Min Trace Delay (ps)]],CombinedDelayMatch[[#This Row],[xczu5ev-sfvc784-1-e.Max Trace Delay (ps)]])</f>
        <v>43.694499999999998</v>
      </c>
      <c r="Q124" s="1">
        <f>_xlfn.AGGREGATE(1,6,CombinedDelayMatch[[#This Row],[Average 2CG (ps)]],CombinedDelayMatch[[#This Row],[Average 5EV (ps)]])</f>
        <v>45.929999999999993</v>
      </c>
      <c r="R124" s="2">
        <f>-(IFERROR(CombinedDelayMatch[[#This Row],[Average]], 0)-IFERROR(CombinedDelayMatch[[#This Row],[Average 5EV (ps)]],0))</f>
        <v>-2.2354999999999947</v>
      </c>
      <c r="S124"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4.143250000000009</v>
      </c>
      <c r="T124"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24" s="4">
        <f>CombinedDelayMatch[[#This Row],[Average]]+CombinedDelayMatch[[#This Row],[5EV Adjustment]]</f>
        <v>45.929999999999993</v>
      </c>
      <c r="V124" s="4">
        <f>CombinedDelayMatch[[#This Row],[Adj. Average (ps)]]/6.5</f>
        <v>7.0661538461538447</v>
      </c>
      <c r="W124" s="2">
        <f>-(CombinedDelayMatch[[#This Row],[Adj. Average (ps)]]-CombinedDelayMatch[[#This Row],[Average 2CG (ps)]])</f>
        <v>2.2355000000000018</v>
      </c>
      <c r="X12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-4.1432500000000019</v>
      </c>
      <c r="Y124" s="2">
        <f>-(IFERROR(CombinedDelayMatch[[#This Row],[Adj. Average (ps)]], 0)-IFERROR(CombinedDelayMatch[[#This Row],[Average 5EV (ps)]],0))</f>
        <v>-2.2354999999999947</v>
      </c>
      <c r="Z12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4.143250000000009</v>
      </c>
    </row>
    <row r="125" spans="1:26" x14ac:dyDescent="0.25">
      <c r="A125">
        <v>504</v>
      </c>
      <c r="B125" s="1" t="s">
        <v>1294</v>
      </c>
      <c r="C125" s="1" t="s">
        <v>837</v>
      </c>
      <c r="D125" s="1" t="s">
        <v>1295</v>
      </c>
      <c r="E125">
        <v>68.816999999999993</v>
      </c>
      <c r="F125">
        <v>69.509</v>
      </c>
      <c r="G125">
        <v>504</v>
      </c>
      <c r="H125" s="1" t="s">
        <v>1294</v>
      </c>
      <c r="I125" s="1" t="s">
        <v>837</v>
      </c>
      <c r="J125" s="5" t="s">
        <v>1295</v>
      </c>
      <c r="K125">
        <v>48.948</v>
      </c>
      <c r="L125">
        <v>49.44</v>
      </c>
      <c r="M125" t="s">
        <v>1950</v>
      </c>
      <c r="N125">
        <v>8</v>
      </c>
      <c r="O125" s="1">
        <f>AVERAGE(CombinedDelayMatch[[#This Row],[Min Trace Delay (ps)]],CombinedDelayMatch[[#This Row],[Max Trace Delay (ps)]])</f>
        <v>69.162999999999997</v>
      </c>
      <c r="P125" s="1">
        <f>AVERAGE(CombinedDelayMatch[[#This Row],[xczu5ev-sfvc784-1-e.Min Trace Delay (ps)]],CombinedDelayMatch[[#This Row],[xczu5ev-sfvc784-1-e.Max Trace Delay (ps)]])</f>
        <v>49.194000000000003</v>
      </c>
      <c r="Q125" s="1">
        <f>_xlfn.AGGREGATE(1,6,CombinedDelayMatch[[#This Row],[Average 2CG (ps)]],CombinedDelayMatch[[#This Row],[Average 5EV (ps)]])</f>
        <v>59.1785</v>
      </c>
      <c r="R125" s="2">
        <f>-(IFERROR(CombinedDelayMatch[[#This Row],[Average]], 0)-IFERROR(CombinedDelayMatch[[#This Row],[Average 5EV (ps)]],0))</f>
        <v>-9.984499999999997</v>
      </c>
      <c r="S125"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-3.6057499999999933</v>
      </c>
      <c r="T125"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25" s="4">
        <f>CombinedDelayMatch[[#This Row],[Average]]+CombinedDelayMatch[[#This Row],[5EV Adjustment]]</f>
        <v>59.1785</v>
      </c>
      <c r="V125" s="4">
        <f>CombinedDelayMatch[[#This Row],[Adj. Average (ps)]]/6.5</f>
        <v>9.1043846153846157</v>
      </c>
      <c r="W125" s="2">
        <f>-(CombinedDelayMatch[[#This Row],[Adj. Average (ps)]]-CombinedDelayMatch[[#This Row],[Average 2CG (ps)]])</f>
        <v>9.984499999999997</v>
      </c>
      <c r="X12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3.6057499999999933</v>
      </c>
      <c r="Y125" s="2">
        <f>-(IFERROR(CombinedDelayMatch[[#This Row],[Adj. Average (ps)]], 0)-IFERROR(CombinedDelayMatch[[#This Row],[Average 5EV (ps)]],0))</f>
        <v>-9.984499999999997</v>
      </c>
      <c r="Z12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-3.6057499999999933</v>
      </c>
    </row>
    <row r="126" spans="1:26" x14ac:dyDescent="0.25">
      <c r="A126">
        <v>504</v>
      </c>
      <c r="B126" s="1" t="s">
        <v>1296</v>
      </c>
      <c r="C126" s="1" t="s">
        <v>837</v>
      </c>
      <c r="D126" s="1" t="s">
        <v>1297</v>
      </c>
      <c r="E126">
        <v>69.727000000000004</v>
      </c>
      <c r="F126">
        <v>70.427999999999997</v>
      </c>
      <c r="G126">
        <v>504</v>
      </c>
      <c r="H126" s="1" t="s">
        <v>1296</v>
      </c>
      <c r="I126" s="1" t="s">
        <v>837</v>
      </c>
      <c r="J126" s="5" t="s">
        <v>1297</v>
      </c>
      <c r="K126">
        <v>54.149000000000001</v>
      </c>
      <c r="L126">
        <v>54.694000000000003</v>
      </c>
      <c r="M126" t="s">
        <v>1950</v>
      </c>
      <c r="N126">
        <v>8</v>
      </c>
      <c r="O126" s="1">
        <f>AVERAGE(CombinedDelayMatch[[#This Row],[Min Trace Delay (ps)]],CombinedDelayMatch[[#This Row],[Max Trace Delay (ps)]])</f>
        <v>70.077500000000001</v>
      </c>
      <c r="P126" s="1">
        <f>AVERAGE(CombinedDelayMatch[[#This Row],[xczu5ev-sfvc784-1-e.Min Trace Delay (ps)]],CombinedDelayMatch[[#This Row],[xczu5ev-sfvc784-1-e.Max Trace Delay (ps)]])</f>
        <v>54.421500000000002</v>
      </c>
      <c r="Q126" s="1">
        <f>_xlfn.AGGREGATE(1,6,CombinedDelayMatch[[#This Row],[Average 2CG (ps)]],CombinedDelayMatch[[#This Row],[Average 5EV (ps)]])</f>
        <v>62.249499999999998</v>
      </c>
      <c r="R126" s="2">
        <f>-(IFERROR(CombinedDelayMatch[[#This Row],[Average]], 0)-IFERROR(CombinedDelayMatch[[#This Row],[Average 5EV (ps)]],0))</f>
        <v>-7.8279999999999959</v>
      </c>
      <c r="S126"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-1.4492499999999922</v>
      </c>
      <c r="T126"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26" s="4">
        <f>CombinedDelayMatch[[#This Row],[Average]]+CombinedDelayMatch[[#This Row],[5EV Adjustment]]</f>
        <v>62.249499999999998</v>
      </c>
      <c r="V126" s="4">
        <f>CombinedDelayMatch[[#This Row],[Adj. Average (ps)]]/6.5</f>
        <v>9.5768461538461533</v>
      </c>
      <c r="W126" s="2">
        <f>-(CombinedDelayMatch[[#This Row],[Adj. Average (ps)]]-CombinedDelayMatch[[#This Row],[Average 2CG (ps)]])</f>
        <v>7.828000000000003</v>
      </c>
      <c r="X12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1.4492499999999993</v>
      </c>
      <c r="Y126" s="2">
        <f>-(IFERROR(CombinedDelayMatch[[#This Row],[Adj. Average (ps)]], 0)-IFERROR(CombinedDelayMatch[[#This Row],[Average 5EV (ps)]],0))</f>
        <v>-7.8279999999999959</v>
      </c>
      <c r="Z12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-1.4492499999999922</v>
      </c>
    </row>
    <row r="127" spans="1:26" x14ac:dyDescent="0.25">
      <c r="A127">
        <v>504</v>
      </c>
      <c r="B127" s="1" t="s">
        <v>1298</v>
      </c>
      <c r="C127" s="1" t="s">
        <v>837</v>
      </c>
      <c r="D127" s="1" t="s">
        <v>1299</v>
      </c>
      <c r="E127">
        <v>72.763999999999996</v>
      </c>
      <c r="F127">
        <v>73.495999999999995</v>
      </c>
      <c r="G127">
        <v>504</v>
      </c>
      <c r="H127" s="1" t="s">
        <v>1298</v>
      </c>
      <c r="I127" s="1" t="s">
        <v>837</v>
      </c>
      <c r="J127" s="5" t="s">
        <v>1299</v>
      </c>
      <c r="K127">
        <v>55.622999999999998</v>
      </c>
      <c r="L127">
        <v>56.182000000000002</v>
      </c>
      <c r="M127" t="s">
        <v>1950</v>
      </c>
      <c r="N127">
        <v>8</v>
      </c>
      <c r="O127" s="1">
        <f>AVERAGE(CombinedDelayMatch[[#This Row],[Min Trace Delay (ps)]],CombinedDelayMatch[[#This Row],[Max Trace Delay (ps)]])</f>
        <v>73.13</v>
      </c>
      <c r="P127" s="1">
        <f>AVERAGE(CombinedDelayMatch[[#This Row],[xczu5ev-sfvc784-1-e.Min Trace Delay (ps)]],CombinedDelayMatch[[#This Row],[xczu5ev-sfvc784-1-e.Max Trace Delay (ps)]])</f>
        <v>55.902500000000003</v>
      </c>
      <c r="Q127" s="1">
        <f>_xlfn.AGGREGATE(1,6,CombinedDelayMatch[[#This Row],[Average 2CG (ps)]],CombinedDelayMatch[[#This Row],[Average 5EV (ps)]])</f>
        <v>64.516249999999999</v>
      </c>
      <c r="R127" s="2">
        <f>-(IFERROR(CombinedDelayMatch[[#This Row],[Average]], 0)-IFERROR(CombinedDelayMatch[[#This Row],[Average 5EV (ps)]],0))</f>
        <v>-8.613749999999996</v>
      </c>
      <c r="S127"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-2.2349999999999923</v>
      </c>
      <c r="T127"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27" s="4">
        <f>CombinedDelayMatch[[#This Row],[Average]]+CombinedDelayMatch[[#This Row],[5EV Adjustment]]</f>
        <v>64.516249999999999</v>
      </c>
      <c r="V127" s="4">
        <f>CombinedDelayMatch[[#This Row],[Adj. Average (ps)]]/6.5</f>
        <v>9.9255769230769229</v>
      </c>
      <c r="W127" s="2">
        <f>-(CombinedDelayMatch[[#This Row],[Adj. Average (ps)]]-CombinedDelayMatch[[#This Row],[Average 2CG (ps)]])</f>
        <v>8.613749999999996</v>
      </c>
      <c r="X12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2.2349999999999923</v>
      </c>
      <c r="Y127" s="2">
        <f>-(IFERROR(CombinedDelayMatch[[#This Row],[Adj. Average (ps)]], 0)-IFERROR(CombinedDelayMatch[[#This Row],[Average 5EV (ps)]],0))</f>
        <v>-8.613749999999996</v>
      </c>
      <c r="Z12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-2.2349999999999923</v>
      </c>
    </row>
    <row r="128" spans="1:26" x14ac:dyDescent="0.25">
      <c r="A128">
        <v>504</v>
      </c>
      <c r="B128" s="1" t="s">
        <v>1300</v>
      </c>
      <c r="C128" s="1" t="s">
        <v>837</v>
      </c>
      <c r="D128" s="1" t="s">
        <v>1301</v>
      </c>
      <c r="E128">
        <v>70.463999999999999</v>
      </c>
      <c r="F128">
        <v>71.171999999999997</v>
      </c>
      <c r="G128">
        <v>504</v>
      </c>
      <c r="H128" s="1" t="s">
        <v>1300</v>
      </c>
      <c r="I128" s="1" t="s">
        <v>837</v>
      </c>
      <c r="J128" s="5" t="s">
        <v>1301</v>
      </c>
      <c r="K128">
        <v>53.835000000000001</v>
      </c>
      <c r="L128">
        <v>54.375999999999998</v>
      </c>
      <c r="M128" t="s">
        <v>1950</v>
      </c>
      <c r="N128">
        <v>8</v>
      </c>
      <c r="O128" s="1">
        <f>AVERAGE(CombinedDelayMatch[[#This Row],[Min Trace Delay (ps)]],CombinedDelayMatch[[#This Row],[Max Trace Delay (ps)]])</f>
        <v>70.817999999999998</v>
      </c>
      <c r="P128" s="1">
        <f>AVERAGE(CombinedDelayMatch[[#This Row],[xczu5ev-sfvc784-1-e.Min Trace Delay (ps)]],CombinedDelayMatch[[#This Row],[xczu5ev-sfvc784-1-e.Max Trace Delay (ps)]])</f>
        <v>54.105499999999999</v>
      </c>
      <c r="Q128" s="1">
        <f>_xlfn.AGGREGATE(1,6,CombinedDelayMatch[[#This Row],[Average 2CG (ps)]],CombinedDelayMatch[[#This Row],[Average 5EV (ps)]])</f>
        <v>62.461749999999995</v>
      </c>
      <c r="R128" s="2">
        <f>-(IFERROR(CombinedDelayMatch[[#This Row],[Average]], 0)-IFERROR(CombinedDelayMatch[[#This Row],[Average 5EV (ps)]],0))</f>
        <v>-8.3562499999999957</v>
      </c>
      <c r="S128"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-1.977499999999992</v>
      </c>
      <c r="T128"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28" s="4">
        <f>CombinedDelayMatch[[#This Row],[Average]]+CombinedDelayMatch[[#This Row],[5EV Adjustment]]</f>
        <v>62.461749999999995</v>
      </c>
      <c r="V128" s="4">
        <f>CombinedDelayMatch[[#This Row],[Adj. Average (ps)]]/6.5</f>
        <v>9.6094999999999988</v>
      </c>
      <c r="W128" s="2">
        <f>-(CombinedDelayMatch[[#This Row],[Adj. Average (ps)]]-CombinedDelayMatch[[#This Row],[Average 2CG (ps)]])</f>
        <v>8.3562500000000028</v>
      </c>
      <c r="X12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1.9774999999999991</v>
      </c>
      <c r="Y128" s="2">
        <f>-(IFERROR(CombinedDelayMatch[[#This Row],[Adj. Average (ps)]], 0)-IFERROR(CombinedDelayMatch[[#This Row],[Average 5EV (ps)]],0))</f>
        <v>-8.3562499999999957</v>
      </c>
      <c r="Z12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-1.977499999999992</v>
      </c>
    </row>
    <row r="129" spans="1:26" x14ac:dyDescent="0.25">
      <c r="A129">
        <v>504</v>
      </c>
      <c r="B129" s="1" t="s">
        <v>1302</v>
      </c>
      <c r="C129" s="1" t="s">
        <v>837</v>
      </c>
      <c r="D129" s="1" t="s">
        <v>1303</v>
      </c>
      <c r="E129">
        <v>73.566000000000003</v>
      </c>
      <c r="F129">
        <v>74.305999999999997</v>
      </c>
      <c r="G129">
        <v>504</v>
      </c>
      <c r="H129" s="1" t="s">
        <v>1302</v>
      </c>
      <c r="I129" s="1" t="s">
        <v>837</v>
      </c>
      <c r="J129" s="5" t="s">
        <v>1303</v>
      </c>
      <c r="K129">
        <v>61.219000000000001</v>
      </c>
      <c r="L129">
        <v>61.834000000000003</v>
      </c>
      <c r="M129" t="s">
        <v>1950</v>
      </c>
      <c r="N129">
        <v>8</v>
      </c>
      <c r="O129" s="1">
        <f>AVERAGE(CombinedDelayMatch[[#This Row],[Min Trace Delay (ps)]],CombinedDelayMatch[[#This Row],[Max Trace Delay (ps)]])</f>
        <v>73.936000000000007</v>
      </c>
      <c r="P129" s="1">
        <f>AVERAGE(CombinedDelayMatch[[#This Row],[xczu5ev-sfvc784-1-e.Min Trace Delay (ps)]],CombinedDelayMatch[[#This Row],[xczu5ev-sfvc784-1-e.Max Trace Delay (ps)]])</f>
        <v>61.526499999999999</v>
      </c>
      <c r="Q129" s="1">
        <f>_xlfn.AGGREGATE(1,6,CombinedDelayMatch[[#This Row],[Average 2CG (ps)]],CombinedDelayMatch[[#This Row],[Average 5EV (ps)]])</f>
        <v>67.731250000000003</v>
      </c>
      <c r="R129" s="2">
        <f>-(IFERROR(CombinedDelayMatch[[#This Row],[Average]], 0)-IFERROR(CombinedDelayMatch[[#This Row],[Average 5EV (ps)]],0))</f>
        <v>-6.2047500000000042</v>
      </c>
      <c r="S129"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0.17399999999999949</v>
      </c>
      <c r="T129"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29" s="4">
        <f>CombinedDelayMatch[[#This Row],[Average]]+CombinedDelayMatch[[#This Row],[5EV Adjustment]]</f>
        <v>67.731250000000003</v>
      </c>
      <c r="V129" s="4">
        <f>CombinedDelayMatch[[#This Row],[Adj. Average (ps)]]/6.5</f>
        <v>10.420192307692307</v>
      </c>
      <c r="W129" s="2">
        <f>-(CombinedDelayMatch[[#This Row],[Adj. Average (ps)]]-CombinedDelayMatch[[#This Row],[Average 2CG (ps)]])</f>
        <v>6.2047500000000042</v>
      </c>
      <c r="X12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-0.17399999999999949</v>
      </c>
      <c r="Y129" s="2">
        <f>-(IFERROR(CombinedDelayMatch[[#This Row],[Adj. Average (ps)]], 0)-IFERROR(CombinedDelayMatch[[#This Row],[Average 5EV (ps)]],0))</f>
        <v>-6.2047500000000042</v>
      </c>
      <c r="Z12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0.17399999999999949</v>
      </c>
    </row>
    <row r="130" spans="1:26" x14ac:dyDescent="0.25">
      <c r="A130">
        <v>504</v>
      </c>
      <c r="B130" s="1" t="s">
        <v>1304</v>
      </c>
      <c r="C130" s="1" t="s">
        <v>837</v>
      </c>
      <c r="D130" s="1" t="s">
        <v>1305</v>
      </c>
      <c r="E130">
        <v>47.334000000000003</v>
      </c>
      <c r="F130">
        <v>47.81</v>
      </c>
      <c r="G130">
        <v>504</v>
      </c>
      <c r="H130" s="1" t="s">
        <v>1304</v>
      </c>
      <c r="I130" s="1" t="s">
        <v>837</v>
      </c>
      <c r="J130" s="5" t="s">
        <v>1305</v>
      </c>
      <c r="K130">
        <v>33.936999999999998</v>
      </c>
      <c r="L130">
        <v>34.277999999999999</v>
      </c>
      <c r="M130" t="s">
        <v>1950</v>
      </c>
      <c r="N130">
        <v>8</v>
      </c>
      <c r="O130" s="1">
        <f>AVERAGE(CombinedDelayMatch[[#This Row],[Min Trace Delay (ps)]],CombinedDelayMatch[[#This Row],[Max Trace Delay (ps)]])</f>
        <v>47.572000000000003</v>
      </c>
      <c r="P130" s="1">
        <f>AVERAGE(CombinedDelayMatch[[#This Row],[xczu5ev-sfvc784-1-e.Min Trace Delay (ps)]],CombinedDelayMatch[[#This Row],[xczu5ev-sfvc784-1-e.Max Trace Delay (ps)]])</f>
        <v>34.107500000000002</v>
      </c>
      <c r="Q130" s="1">
        <f>_xlfn.AGGREGATE(1,6,CombinedDelayMatch[[#This Row],[Average 2CG (ps)]],CombinedDelayMatch[[#This Row],[Average 5EV (ps)]])</f>
        <v>40.839750000000002</v>
      </c>
      <c r="R130" s="2">
        <f>-(IFERROR(CombinedDelayMatch[[#This Row],[Average]], 0)-IFERROR(CombinedDelayMatch[[#This Row],[Average 5EV (ps)]],0))</f>
        <v>-6.7322500000000005</v>
      </c>
      <c r="S130"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-0.35349999999999682</v>
      </c>
      <c r="T130"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30" s="4">
        <f>CombinedDelayMatch[[#This Row],[Average]]+CombinedDelayMatch[[#This Row],[5EV Adjustment]]</f>
        <v>40.839750000000002</v>
      </c>
      <c r="V130" s="4">
        <f>CombinedDelayMatch[[#This Row],[Adj. Average (ps)]]/6.5</f>
        <v>6.283038461538462</v>
      </c>
      <c r="W130" s="2">
        <f>-(CombinedDelayMatch[[#This Row],[Adj. Average (ps)]]-CombinedDelayMatch[[#This Row],[Average 2CG (ps)]])</f>
        <v>6.7322500000000005</v>
      </c>
      <c r="X13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0.35349999999999682</v>
      </c>
      <c r="Y130" s="2">
        <f>-(IFERROR(CombinedDelayMatch[[#This Row],[Adj. Average (ps)]], 0)-IFERROR(CombinedDelayMatch[[#This Row],[Average 5EV (ps)]],0))</f>
        <v>-6.7322500000000005</v>
      </c>
      <c r="Z13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-0.35349999999999682</v>
      </c>
    </row>
    <row r="131" spans="1:26" x14ac:dyDescent="0.25">
      <c r="A131">
        <v>504</v>
      </c>
      <c r="B131" s="1" t="s">
        <v>1308</v>
      </c>
      <c r="C131" s="1" t="s">
        <v>837</v>
      </c>
      <c r="D131" s="1" t="s">
        <v>1309</v>
      </c>
      <c r="E131">
        <v>56.445999999999998</v>
      </c>
      <c r="F131">
        <v>57.012999999999998</v>
      </c>
      <c r="G131">
        <v>504</v>
      </c>
      <c r="H131" s="1" t="s">
        <v>1308</v>
      </c>
      <c r="I131" s="1" t="s">
        <v>837</v>
      </c>
      <c r="J131" s="5" t="s">
        <v>1309</v>
      </c>
      <c r="K131">
        <v>46.46</v>
      </c>
      <c r="L131">
        <v>46.927</v>
      </c>
      <c r="M131" t="s">
        <v>1950</v>
      </c>
      <c r="N131">
        <v>8</v>
      </c>
      <c r="O131" s="1">
        <f>AVERAGE(CombinedDelayMatch[[#This Row],[Min Trace Delay (ps)]],CombinedDelayMatch[[#This Row],[Max Trace Delay (ps)]])</f>
        <v>56.729500000000002</v>
      </c>
      <c r="P131" s="1">
        <f>AVERAGE(CombinedDelayMatch[[#This Row],[xczu5ev-sfvc784-1-e.Min Trace Delay (ps)]],CombinedDelayMatch[[#This Row],[xczu5ev-sfvc784-1-e.Max Trace Delay (ps)]])</f>
        <v>46.6935</v>
      </c>
      <c r="Q131" s="1">
        <f>_xlfn.AGGREGATE(1,6,CombinedDelayMatch[[#This Row],[Average 2CG (ps)]],CombinedDelayMatch[[#This Row],[Average 5EV (ps)]])</f>
        <v>51.711500000000001</v>
      </c>
      <c r="R131" s="2">
        <f>-(IFERROR(CombinedDelayMatch[[#This Row],[Average]], 0)-IFERROR(CombinedDelayMatch[[#This Row],[Average 5EV (ps)]],0))</f>
        <v>-5.0180000000000007</v>
      </c>
      <c r="S131"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1.360750000000003</v>
      </c>
      <c r="T131"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31" s="4">
        <f>CombinedDelayMatch[[#This Row],[Average]]+CombinedDelayMatch[[#This Row],[5EV Adjustment]]</f>
        <v>51.711500000000001</v>
      </c>
      <c r="V131" s="4">
        <f>CombinedDelayMatch[[#This Row],[Adj. Average (ps)]]/6.5</f>
        <v>7.9556153846153848</v>
      </c>
      <c r="W131" s="2">
        <f>-(CombinedDelayMatch[[#This Row],[Adj. Average (ps)]]-CombinedDelayMatch[[#This Row],[Average 2CG (ps)]])</f>
        <v>5.0180000000000007</v>
      </c>
      <c r="X13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-1.360750000000003</v>
      </c>
      <c r="Y131" s="2">
        <f>-(IFERROR(CombinedDelayMatch[[#This Row],[Adj. Average (ps)]], 0)-IFERROR(CombinedDelayMatch[[#This Row],[Average 5EV (ps)]],0))</f>
        <v>-5.0180000000000007</v>
      </c>
      <c r="Z13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1.360750000000003</v>
      </c>
    </row>
    <row r="132" spans="1:26" x14ac:dyDescent="0.25">
      <c r="A132">
        <v>504</v>
      </c>
      <c r="B132" s="1" t="s">
        <v>1310</v>
      </c>
      <c r="C132" s="1" t="s">
        <v>837</v>
      </c>
      <c r="D132" s="1" t="s">
        <v>1311</v>
      </c>
      <c r="E132">
        <v>47.247</v>
      </c>
      <c r="F132">
        <v>47.722000000000001</v>
      </c>
      <c r="G132">
        <v>504</v>
      </c>
      <c r="H132" s="1" t="s">
        <v>1310</v>
      </c>
      <c r="I132" s="1" t="s">
        <v>837</v>
      </c>
      <c r="J132" s="5" t="s">
        <v>1311</v>
      </c>
      <c r="K132">
        <v>35.895000000000003</v>
      </c>
      <c r="L132">
        <v>36.256</v>
      </c>
      <c r="M132" t="s">
        <v>1950</v>
      </c>
      <c r="N132">
        <v>8</v>
      </c>
      <c r="O132" s="1">
        <f>AVERAGE(CombinedDelayMatch[[#This Row],[Min Trace Delay (ps)]],CombinedDelayMatch[[#This Row],[Max Trace Delay (ps)]])</f>
        <v>47.484499999999997</v>
      </c>
      <c r="P132" s="1">
        <f>AVERAGE(CombinedDelayMatch[[#This Row],[xczu5ev-sfvc784-1-e.Min Trace Delay (ps)]],CombinedDelayMatch[[#This Row],[xczu5ev-sfvc784-1-e.Max Trace Delay (ps)]])</f>
        <v>36.075500000000005</v>
      </c>
      <c r="Q132" s="1">
        <f>_xlfn.AGGREGATE(1,6,CombinedDelayMatch[[#This Row],[Average 2CG (ps)]],CombinedDelayMatch[[#This Row],[Average 5EV (ps)]])</f>
        <v>41.78</v>
      </c>
      <c r="R132" s="2">
        <f>-(IFERROR(CombinedDelayMatch[[#This Row],[Average]], 0)-IFERROR(CombinedDelayMatch[[#This Row],[Average 5EV (ps)]],0))</f>
        <v>-5.7044999999999959</v>
      </c>
      <c r="S132"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0.67425000000000779</v>
      </c>
      <c r="T132"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32" s="4">
        <f>CombinedDelayMatch[[#This Row],[Average]]+CombinedDelayMatch[[#This Row],[5EV Adjustment]]</f>
        <v>41.78</v>
      </c>
      <c r="V132" s="4">
        <f>CombinedDelayMatch[[#This Row],[Adj. Average (ps)]]/6.5</f>
        <v>6.4276923076923076</v>
      </c>
      <c r="W132" s="2">
        <f>-(CombinedDelayMatch[[#This Row],[Adj. Average (ps)]]-CombinedDelayMatch[[#This Row],[Average 2CG (ps)]])</f>
        <v>5.7044999999999959</v>
      </c>
      <c r="X13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-0.67425000000000779</v>
      </c>
      <c r="Y132" s="2">
        <f>-(IFERROR(CombinedDelayMatch[[#This Row],[Adj. Average (ps)]], 0)-IFERROR(CombinedDelayMatch[[#This Row],[Average 5EV (ps)]],0))</f>
        <v>-5.7044999999999959</v>
      </c>
      <c r="Z13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0.67425000000000779</v>
      </c>
    </row>
    <row r="133" spans="1:26" x14ac:dyDescent="0.25">
      <c r="A133">
        <v>504</v>
      </c>
      <c r="B133" s="1" t="s">
        <v>1334</v>
      </c>
      <c r="C133" s="1" t="s">
        <v>837</v>
      </c>
      <c r="D133" s="1" t="s">
        <v>1335</v>
      </c>
      <c r="E133">
        <v>61.182000000000002</v>
      </c>
      <c r="F133">
        <v>61.795999999999999</v>
      </c>
      <c r="G133">
        <v>504</v>
      </c>
      <c r="H133" s="1" t="s">
        <v>1334</v>
      </c>
      <c r="I133" s="1" t="s">
        <v>837</v>
      </c>
      <c r="J133" s="5" t="s">
        <v>1335</v>
      </c>
      <c r="K133">
        <v>47.99</v>
      </c>
      <c r="L133">
        <v>48.472000000000001</v>
      </c>
      <c r="M133" t="s">
        <v>1950</v>
      </c>
      <c r="N133">
        <v>1</v>
      </c>
      <c r="O133" s="1">
        <f>AVERAGE(CombinedDelayMatch[[#This Row],[Min Trace Delay (ps)]],CombinedDelayMatch[[#This Row],[Max Trace Delay (ps)]])</f>
        <v>61.489000000000004</v>
      </c>
      <c r="P133" s="1">
        <f>AVERAGE(CombinedDelayMatch[[#This Row],[xczu5ev-sfvc784-1-e.Min Trace Delay (ps)]],CombinedDelayMatch[[#This Row],[xczu5ev-sfvc784-1-e.Max Trace Delay (ps)]])</f>
        <v>48.231000000000002</v>
      </c>
      <c r="Q133" s="1">
        <f>_xlfn.AGGREGATE(1,6,CombinedDelayMatch[[#This Row],[Average 2CG (ps)]],CombinedDelayMatch[[#This Row],[Average 5EV (ps)]])</f>
        <v>54.86</v>
      </c>
      <c r="R133" s="2">
        <f>-(IFERROR(CombinedDelayMatch[[#This Row],[Average]], 0)-IFERROR(CombinedDelayMatch[[#This Row],[Average 5EV (ps)]],0))</f>
        <v>-6.6289999999999978</v>
      </c>
      <c r="S133"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-0.25024999999999409</v>
      </c>
      <c r="T133"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33" s="4">
        <f>CombinedDelayMatch[[#This Row],[Average]]+CombinedDelayMatch[[#This Row],[5EV Adjustment]]</f>
        <v>54.86</v>
      </c>
      <c r="V133" s="4">
        <f>CombinedDelayMatch[[#This Row],[Adj. Average (ps)]]/6.5</f>
        <v>8.44</v>
      </c>
      <c r="W133" s="2">
        <f>-(CombinedDelayMatch[[#This Row],[Adj. Average (ps)]]-CombinedDelayMatch[[#This Row],[Average 2CG (ps)]])</f>
        <v>6.6290000000000049</v>
      </c>
      <c r="X13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0.25025000000000119</v>
      </c>
      <c r="Y133" s="2">
        <f>-(IFERROR(CombinedDelayMatch[[#This Row],[Adj. Average (ps)]], 0)-IFERROR(CombinedDelayMatch[[#This Row],[Average 5EV (ps)]],0))</f>
        <v>-6.6289999999999978</v>
      </c>
      <c r="Z13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-0.25024999999999409</v>
      </c>
    </row>
    <row r="134" spans="1:26" x14ac:dyDescent="0.25">
      <c r="A134">
        <v>504</v>
      </c>
      <c r="B134" s="1" t="s">
        <v>1352</v>
      </c>
      <c r="C134" s="1" t="s">
        <v>837</v>
      </c>
      <c r="D134" s="1" t="s">
        <v>1353</v>
      </c>
      <c r="E134">
        <v>61.883000000000003</v>
      </c>
      <c r="F134">
        <v>62.505000000000003</v>
      </c>
      <c r="G134">
        <v>504</v>
      </c>
      <c r="H134" s="1" t="s">
        <v>1352</v>
      </c>
      <c r="I134" s="1" t="s">
        <v>837</v>
      </c>
      <c r="J134" s="5" t="s">
        <v>1353</v>
      </c>
      <c r="K134">
        <v>49.189</v>
      </c>
      <c r="L134">
        <v>49.683999999999997</v>
      </c>
      <c r="M134" t="s">
        <v>1992</v>
      </c>
      <c r="N134">
        <v>0</v>
      </c>
      <c r="O134" s="1">
        <f>AVERAGE(CombinedDelayMatch[[#This Row],[Min Trace Delay (ps)]],CombinedDelayMatch[[#This Row],[Max Trace Delay (ps)]])</f>
        <v>62.194000000000003</v>
      </c>
      <c r="P134" s="1">
        <f>AVERAGE(CombinedDelayMatch[[#This Row],[xczu5ev-sfvc784-1-e.Min Trace Delay (ps)]],CombinedDelayMatch[[#This Row],[xczu5ev-sfvc784-1-e.Max Trace Delay (ps)]])</f>
        <v>49.436499999999995</v>
      </c>
      <c r="Q134" s="1">
        <f>_xlfn.AGGREGATE(1,6,CombinedDelayMatch[[#This Row],[Average 2CG (ps)]],CombinedDelayMatch[[#This Row],[Average 5EV (ps)]])</f>
        <v>55.815249999999999</v>
      </c>
      <c r="R134" s="2">
        <f>-(IFERROR(CombinedDelayMatch[[#This Row],[Average]], 0)-IFERROR(CombinedDelayMatch[[#This Row],[Average 5EV (ps)]],0))</f>
        <v>-6.3787500000000037</v>
      </c>
      <c r="S134"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134"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34" s="4">
        <f>CombinedDelayMatch[[#This Row],[Average]]+CombinedDelayMatch[[#This Row],[5EV Adjustment]]</f>
        <v>55.815249999999999</v>
      </c>
      <c r="V134" s="4">
        <f>CombinedDelayMatch[[#This Row],[Adj. Average (ps)]]/6.5</f>
        <v>8.586961538461539</v>
      </c>
      <c r="W134" s="2">
        <f>-(CombinedDelayMatch[[#This Row],[Adj. Average (ps)]]-CombinedDelayMatch[[#This Row],[Average 2CG (ps)]])</f>
        <v>6.3787500000000037</v>
      </c>
      <c r="X13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134" s="2">
        <f>-(IFERROR(CombinedDelayMatch[[#This Row],[Adj. Average (ps)]], 0)-IFERROR(CombinedDelayMatch[[#This Row],[Average 5EV (ps)]],0))</f>
        <v>-6.3787500000000037</v>
      </c>
      <c r="Z13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135" spans="1:26" x14ac:dyDescent="0.25">
      <c r="A135">
        <v>505</v>
      </c>
      <c r="B135" s="1" t="s">
        <v>871</v>
      </c>
      <c r="C135" s="1" t="s">
        <v>837</v>
      </c>
      <c r="D135" s="1" t="s">
        <v>872</v>
      </c>
      <c r="E135">
        <v>94.728999999999999</v>
      </c>
      <c r="F135">
        <v>95.680999999999997</v>
      </c>
      <c r="G135">
        <v>505</v>
      </c>
      <c r="H135" s="1" t="s">
        <v>871</v>
      </c>
      <c r="I135" s="1" t="s">
        <v>837</v>
      </c>
      <c r="J135" s="5" t="s">
        <v>872</v>
      </c>
      <c r="K135">
        <v>84.58</v>
      </c>
      <c r="L135">
        <v>85.43</v>
      </c>
      <c r="M135" t="s">
        <v>1959</v>
      </c>
      <c r="N135">
        <v>370</v>
      </c>
      <c r="O135" s="1">
        <f>AVERAGE(CombinedDelayMatch[[#This Row],[Min Trace Delay (ps)]],CombinedDelayMatch[[#This Row],[Max Trace Delay (ps)]])</f>
        <v>95.204999999999998</v>
      </c>
      <c r="P135" s="1">
        <f>AVERAGE(CombinedDelayMatch[[#This Row],[xczu5ev-sfvc784-1-e.Min Trace Delay (ps)]],CombinedDelayMatch[[#This Row],[xczu5ev-sfvc784-1-e.Max Trace Delay (ps)]])</f>
        <v>85.004999999999995</v>
      </c>
      <c r="Q135" s="1">
        <f>_xlfn.AGGREGATE(1,6,CombinedDelayMatch[[#This Row],[Average 2CG (ps)]],CombinedDelayMatch[[#This Row],[Average 5EV (ps)]])</f>
        <v>90.10499999999999</v>
      </c>
      <c r="R135" s="2">
        <f>-(IFERROR(CombinedDelayMatch[[#This Row],[Average]], 0)-IFERROR(CombinedDelayMatch[[#This Row],[Average 5EV (ps)]],0))</f>
        <v>-5.0999999999999943</v>
      </c>
      <c r="S135"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5.8742500000000035</v>
      </c>
      <c r="T135"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35" s="4">
        <f>CombinedDelayMatch[[#This Row],[Average]]+CombinedDelayMatch[[#This Row],[5EV Adjustment]]</f>
        <v>90.10499999999999</v>
      </c>
      <c r="V135" s="4">
        <f>CombinedDelayMatch[[#This Row],[Adj. Average (ps)]]/6.5</f>
        <v>13.862307692307692</v>
      </c>
      <c r="W135" s="2">
        <f>-(CombinedDelayMatch[[#This Row],[Adj. Average (ps)]]-CombinedDelayMatch[[#This Row],[Average 2CG (ps)]])</f>
        <v>5.1000000000000085</v>
      </c>
      <c r="X13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5.8742499999999893</v>
      </c>
      <c r="Y135" s="2">
        <f>-(IFERROR(CombinedDelayMatch[[#This Row],[Adj. Average (ps)]], 0)-IFERROR(CombinedDelayMatch[[#This Row],[Average 5EV (ps)]],0))</f>
        <v>-5.0999999999999943</v>
      </c>
      <c r="Z13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5.8742500000000035</v>
      </c>
    </row>
    <row r="136" spans="1:26" x14ac:dyDescent="0.25">
      <c r="A136">
        <v>505</v>
      </c>
      <c r="B136" s="1" t="s">
        <v>873</v>
      </c>
      <c r="C136" s="1" t="s">
        <v>837</v>
      </c>
      <c r="D136" s="1" t="s">
        <v>874</v>
      </c>
      <c r="E136">
        <v>94.899000000000001</v>
      </c>
      <c r="F136">
        <v>95.852999999999994</v>
      </c>
      <c r="G136">
        <v>505</v>
      </c>
      <c r="H136" s="1" t="s">
        <v>873</v>
      </c>
      <c r="I136" s="1" t="s">
        <v>837</v>
      </c>
      <c r="J136" s="5" t="s">
        <v>874</v>
      </c>
      <c r="K136">
        <v>84.587999999999994</v>
      </c>
      <c r="L136">
        <v>85.438000000000002</v>
      </c>
      <c r="M136" t="s">
        <v>1959</v>
      </c>
      <c r="N136">
        <v>370</v>
      </c>
      <c r="O136" s="1">
        <f>AVERAGE(CombinedDelayMatch[[#This Row],[Min Trace Delay (ps)]],CombinedDelayMatch[[#This Row],[Max Trace Delay (ps)]])</f>
        <v>95.376000000000005</v>
      </c>
      <c r="P136" s="1">
        <f>AVERAGE(CombinedDelayMatch[[#This Row],[xczu5ev-sfvc784-1-e.Min Trace Delay (ps)]],CombinedDelayMatch[[#This Row],[xczu5ev-sfvc784-1-e.Max Trace Delay (ps)]])</f>
        <v>85.013000000000005</v>
      </c>
      <c r="Q136" s="1">
        <f>_xlfn.AGGREGATE(1,6,CombinedDelayMatch[[#This Row],[Average 2CG (ps)]],CombinedDelayMatch[[#This Row],[Average 5EV (ps)]])</f>
        <v>90.194500000000005</v>
      </c>
      <c r="R136" s="2">
        <f>-(IFERROR(CombinedDelayMatch[[#This Row],[Average]], 0)-IFERROR(CombinedDelayMatch[[#This Row],[Average 5EV (ps)]],0))</f>
        <v>-5.1814999999999998</v>
      </c>
      <c r="S136"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5.8742500000000035</v>
      </c>
      <c r="T136"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36" s="4">
        <f>CombinedDelayMatch[[#This Row],[Average]]+CombinedDelayMatch[[#This Row],[5EV Adjustment]]</f>
        <v>90.194500000000005</v>
      </c>
      <c r="V136" s="4">
        <f>CombinedDelayMatch[[#This Row],[Adj. Average (ps)]]/6.5</f>
        <v>13.876076923076925</v>
      </c>
      <c r="W136" s="2">
        <f>-(CombinedDelayMatch[[#This Row],[Adj. Average (ps)]]-CombinedDelayMatch[[#This Row],[Average 2CG (ps)]])</f>
        <v>5.1814999999999998</v>
      </c>
      <c r="X13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5.8742499999999893</v>
      </c>
      <c r="Y136" s="2">
        <f>-(IFERROR(CombinedDelayMatch[[#This Row],[Adj. Average (ps)]], 0)-IFERROR(CombinedDelayMatch[[#This Row],[Average 5EV (ps)]],0))</f>
        <v>-5.1814999999999998</v>
      </c>
      <c r="Z13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5.8742500000000035</v>
      </c>
    </row>
    <row r="137" spans="1:26" x14ac:dyDescent="0.25">
      <c r="A137">
        <v>505</v>
      </c>
      <c r="B137" s="1" t="s">
        <v>883</v>
      </c>
      <c r="C137" s="1" t="s">
        <v>837</v>
      </c>
      <c r="D137" s="1" t="s">
        <v>884</v>
      </c>
      <c r="E137">
        <v>88.328000000000003</v>
      </c>
      <c r="F137">
        <v>89.215999999999994</v>
      </c>
      <c r="G137">
        <v>505</v>
      </c>
      <c r="H137" s="1" t="s">
        <v>883</v>
      </c>
      <c r="I137" s="1" t="s">
        <v>837</v>
      </c>
      <c r="J137" s="5" t="s">
        <v>884</v>
      </c>
      <c r="K137">
        <v>66.489000000000004</v>
      </c>
      <c r="L137">
        <v>67.158000000000001</v>
      </c>
      <c r="M137" t="s">
        <v>1959</v>
      </c>
      <c r="N137">
        <v>370</v>
      </c>
      <c r="O137" s="1">
        <f>AVERAGE(CombinedDelayMatch[[#This Row],[Min Trace Delay (ps)]],CombinedDelayMatch[[#This Row],[Max Trace Delay (ps)]])</f>
        <v>88.771999999999991</v>
      </c>
      <c r="P137" s="1">
        <f>AVERAGE(CombinedDelayMatch[[#This Row],[xczu5ev-sfvc784-1-e.Min Trace Delay (ps)]],CombinedDelayMatch[[#This Row],[xczu5ev-sfvc784-1-e.Max Trace Delay (ps)]])</f>
        <v>66.823499999999996</v>
      </c>
      <c r="Q137" s="1">
        <f>_xlfn.AGGREGATE(1,6,CombinedDelayMatch[[#This Row],[Average 2CG (ps)]],CombinedDelayMatch[[#This Row],[Average 5EV (ps)]])</f>
        <v>77.797749999999994</v>
      </c>
      <c r="R137" s="2">
        <f>-(IFERROR(CombinedDelayMatch[[#This Row],[Average]], 0)-IFERROR(CombinedDelayMatch[[#This Row],[Average 5EV (ps)]],0))</f>
        <v>-10.974249999999998</v>
      </c>
      <c r="S137"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5.8742500000000035</v>
      </c>
      <c r="T137"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37" s="4">
        <f>CombinedDelayMatch[[#This Row],[Average]]+CombinedDelayMatch[[#This Row],[5EV Adjustment]]</f>
        <v>77.797749999999994</v>
      </c>
      <c r="V137" s="4">
        <f>CombinedDelayMatch[[#This Row],[Adj. Average (ps)]]/6.5</f>
        <v>11.968884615384614</v>
      </c>
      <c r="W137" s="2">
        <f>-(CombinedDelayMatch[[#This Row],[Adj. Average (ps)]]-CombinedDelayMatch[[#This Row],[Average 2CG (ps)]])</f>
        <v>10.974249999999998</v>
      </c>
      <c r="X13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5.8742499999999893</v>
      </c>
      <c r="Y137" s="2">
        <f>-(IFERROR(CombinedDelayMatch[[#This Row],[Adj. Average (ps)]], 0)-IFERROR(CombinedDelayMatch[[#This Row],[Average 5EV (ps)]],0))</f>
        <v>-10.974249999999998</v>
      </c>
      <c r="Z13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5.8742500000000035</v>
      </c>
    </row>
    <row r="138" spans="1:26" x14ac:dyDescent="0.25">
      <c r="A138">
        <v>505</v>
      </c>
      <c r="B138" s="1" t="s">
        <v>885</v>
      </c>
      <c r="C138" s="1" t="s">
        <v>837</v>
      </c>
      <c r="D138" s="1" t="s">
        <v>886</v>
      </c>
      <c r="E138">
        <v>88.215999999999994</v>
      </c>
      <c r="F138">
        <v>89.102999999999994</v>
      </c>
      <c r="G138">
        <v>505</v>
      </c>
      <c r="H138" s="1" t="s">
        <v>885</v>
      </c>
      <c r="I138" s="1" t="s">
        <v>837</v>
      </c>
      <c r="J138" s="5" t="s">
        <v>886</v>
      </c>
      <c r="K138">
        <v>66.549000000000007</v>
      </c>
      <c r="L138">
        <v>67.218000000000004</v>
      </c>
      <c r="M138" t="s">
        <v>1959</v>
      </c>
      <c r="N138">
        <v>370</v>
      </c>
      <c r="O138" s="1">
        <f>AVERAGE(CombinedDelayMatch[[#This Row],[Min Trace Delay (ps)]],CombinedDelayMatch[[#This Row],[Max Trace Delay (ps)]])</f>
        <v>88.659499999999994</v>
      </c>
      <c r="P138" s="1">
        <f>AVERAGE(CombinedDelayMatch[[#This Row],[xczu5ev-sfvc784-1-e.Min Trace Delay (ps)]],CombinedDelayMatch[[#This Row],[xczu5ev-sfvc784-1-e.Max Trace Delay (ps)]])</f>
        <v>66.883499999999998</v>
      </c>
      <c r="Q138" s="1">
        <f>_xlfn.AGGREGATE(1,6,CombinedDelayMatch[[#This Row],[Average 2CG (ps)]],CombinedDelayMatch[[#This Row],[Average 5EV (ps)]])</f>
        <v>77.771500000000003</v>
      </c>
      <c r="R138" s="2">
        <f>-(IFERROR(CombinedDelayMatch[[#This Row],[Average]], 0)-IFERROR(CombinedDelayMatch[[#This Row],[Average 5EV (ps)]],0))</f>
        <v>-10.888000000000005</v>
      </c>
      <c r="S138"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5.8742500000000035</v>
      </c>
      <c r="T138"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38" s="4">
        <f>CombinedDelayMatch[[#This Row],[Average]]+CombinedDelayMatch[[#This Row],[5EV Adjustment]]</f>
        <v>77.771500000000003</v>
      </c>
      <c r="V138" s="4">
        <f>CombinedDelayMatch[[#This Row],[Adj. Average (ps)]]/6.5</f>
        <v>11.964846153846155</v>
      </c>
      <c r="W138" s="2">
        <f>-(CombinedDelayMatch[[#This Row],[Adj. Average (ps)]]-CombinedDelayMatch[[#This Row],[Average 2CG (ps)]])</f>
        <v>10.887999999999991</v>
      </c>
      <c r="X13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5.8742499999999893</v>
      </c>
      <c r="Y138" s="2">
        <f>-(IFERROR(CombinedDelayMatch[[#This Row],[Adj. Average (ps)]], 0)-IFERROR(CombinedDelayMatch[[#This Row],[Average 5EV (ps)]],0))</f>
        <v>-10.888000000000005</v>
      </c>
      <c r="Z13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5.8742500000000035</v>
      </c>
    </row>
    <row r="139" spans="1:26" x14ac:dyDescent="0.25">
      <c r="A139">
        <v>501</v>
      </c>
      <c r="B139" s="1" t="s">
        <v>957</v>
      </c>
      <c r="C139" s="1" t="s">
        <v>837</v>
      </c>
      <c r="D139" s="1" t="s">
        <v>958</v>
      </c>
      <c r="E139">
        <v>50.411999999999999</v>
      </c>
      <c r="F139">
        <v>50.917999999999999</v>
      </c>
      <c r="G139">
        <v>501</v>
      </c>
      <c r="H139" s="1" t="s">
        <v>957</v>
      </c>
      <c r="I139" s="1" t="s">
        <v>837</v>
      </c>
      <c r="J139" s="5" t="s">
        <v>958</v>
      </c>
      <c r="K139">
        <v>52.524999999999999</v>
      </c>
      <c r="L139">
        <v>53.052999999999997</v>
      </c>
      <c r="M139" t="s">
        <v>1968</v>
      </c>
      <c r="N139">
        <v>50</v>
      </c>
      <c r="O139" s="1">
        <f>AVERAGE(CombinedDelayMatch[[#This Row],[Min Trace Delay (ps)]],CombinedDelayMatch[[#This Row],[Max Trace Delay (ps)]])</f>
        <v>50.664999999999999</v>
      </c>
      <c r="P139" s="1">
        <f>AVERAGE(CombinedDelayMatch[[#This Row],[xczu5ev-sfvc784-1-e.Min Trace Delay (ps)]],CombinedDelayMatch[[#This Row],[xczu5ev-sfvc784-1-e.Max Trace Delay (ps)]])</f>
        <v>52.789000000000001</v>
      </c>
      <c r="Q139" s="1">
        <f>_xlfn.AGGREGATE(1,6,CombinedDelayMatch[[#This Row],[Average 2CG (ps)]],CombinedDelayMatch[[#This Row],[Average 5EV (ps)]])</f>
        <v>51.727000000000004</v>
      </c>
      <c r="R139" s="2">
        <f>-(IFERROR(CombinedDelayMatch[[#This Row],[Average]], 0)-IFERROR(CombinedDelayMatch[[#This Row],[Average 5EV (ps)]],0))</f>
        <v>1.0619999999999976</v>
      </c>
      <c r="S139"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0.72475000000000023</v>
      </c>
      <c r="T139"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39" s="4">
        <f>CombinedDelayMatch[[#This Row],[Average]]+CombinedDelayMatch[[#This Row],[5EV Adjustment]]</f>
        <v>51.727000000000004</v>
      </c>
      <c r="V139" s="4">
        <f>CombinedDelayMatch[[#This Row],[Adj. Average (ps)]]/6.5</f>
        <v>7.9580000000000002</v>
      </c>
      <c r="W139" s="2">
        <f>-(CombinedDelayMatch[[#This Row],[Adj. Average (ps)]]-CombinedDelayMatch[[#This Row],[Average 2CG (ps)]])</f>
        <v>-1.0620000000000047</v>
      </c>
      <c r="X13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-0.72475000000000733</v>
      </c>
      <c r="Y139" s="2">
        <f>-(IFERROR(CombinedDelayMatch[[#This Row],[Adj. Average (ps)]], 0)-IFERROR(CombinedDelayMatch[[#This Row],[Average 5EV (ps)]],0))</f>
        <v>1.0619999999999976</v>
      </c>
      <c r="Z13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0.72475000000000023</v>
      </c>
    </row>
    <row r="140" spans="1:26" x14ac:dyDescent="0.25">
      <c r="A140">
        <v>501</v>
      </c>
      <c r="B140" s="1" t="s">
        <v>959</v>
      </c>
      <c r="C140" s="1" t="s">
        <v>837</v>
      </c>
      <c r="D140" s="1" t="s">
        <v>960</v>
      </c>
      <c r="E140">
        <v>44.762999999999998</v>
      </c>
      <c r="F140">
        <v>45.213000000000001</v>
      </c>
      <c r="G140">
        <v>501</v>
      </c>
      <c r="H140" s="1" t="s">
        <v>959</v>
      </c>
      <c r="I140" s="1" t="s">
        <v>837</v>
      </c>
      <c r="J140" s="5" t="s">
        <v>960</v>
      </c>
      <c r="K140">
        <v>62.021000000000001</v>
      </c>
      <c r="L140">
        <v>62.645000000000003</v>
      </c>
      <c r="M140" t="s">
        <v>1968</v>
      </c>
      <c r="N140">
        <v>50</v>
      </c>
      <c r="O140" s="1">
        <f>AVERAGE(CombinedDelayMatch[[#This Row],[Min Trace Delay (ps)]],CombinedDelayMatch[[#This Row],[Max Trace Delay (ps)]])</f>
        <v>44.988</v>
      </c>
      <c r="P140" s="1">
        <f>AVERAGE(CombinedDelayMatch[[#This Row],[xczu5ev-sfvc784-1-e.Min Trace Delay (ps)]],CombinedDelayMatch[[#This Row],[xczu5ev-sfvc784-1-e.Max Trace Delay (ps)]])</f>
        <v>62.332999999999998</v>
      </c>
      <c r="Q140" s="1">
        <f>_xlfn.AGGREGATE(1,6,CombinedDelayMatch[[#This Row],[Average 2CG (ps)]],CombinedDelayMatch[[#This Row],[Average 5EV (ps)]])</f>
        <v>53.660499999999999</v>
      </c>
      <c r="R140" s="2">
        <f>-(IFERROR(CombinedDelayMatch[[#This Row],[Average]], 0)-IFERROR(CombinedDelayMatch[[#This Row],[Average 5EV (ps)]],0))</f>
        <v>8.6724999999999994</v>
      </c>
      <c r="S140"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8.335250000000002</v>
      </c>
      <c r="T140"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40" s="4">
        <f>CombinedDelayMatch[[#This Row],[Average]]+CombinedDelayMatch[[#This Row],[5EV Adjustment]]</f>
        <v>53.660499999999999</v>
      </c>
      <c r="V140" s="4">
        <f>CombinedDelayMatch[[#This Row],[Adj. Average (ps)]]/6.5</f>
        <v>8.2554615384615389</v>
      </c>
      <c r="W140" s="2">
        <f>-(CombinedDelayMatch[[#This Row],[Adj. Average (ps)]]-CombinedDelayMatch[[#This Row],[Average 2CG (ps)]])</f>
        <v>-8.6724999999999994</v>
      </c>
      <c r="X14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-8.335250000000002</v>
      </c>
      <c r="Y140" s="2">
        <f>-(IFERROR(CombinedDelayMatch[[#This Row],[Adj. Average (ps)]], 0)-IFERROR(CombinedDelayMatch[[#This Row],[Average 5EV (ps)]],0))</f>
        <v>8.6724999999999994</v>
      </c>
      <c r="Z14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8.335250000000002</v>
      </c>
    </row>
    <row r="141" spans="1:26" x14ac:dyDescent="0.25">
      <c r="A141">
        <v>501</v>
      </c>
      <c r="B141" s="1" t="s">
        <v>961</v>
      </c>
      <c r="C141" s="1" t="s">
        <v>837</v>
      </c>
      <c r="D141" s="1" t="s">
        <v>962</v>
      </c>
      <c r="E141">
        <v>47.83</v>
      </c>
      <c r="F141">
        <v>48.31</v>
      </c>
      <c r="G141">
        <v>501</v>
      </c>
      <c r="H141" s="1" t="s">
        <v>961</v>
      </c>
      <c r="I141" s="1" t="s">
        <v>837</v>
      </c>
      <c r="J141" s="5" t="s">
        <v>962</v>
      </c>
      <c r="K141">
        <v>40.427999999999997</v>
      </c>
      <c r="L141">
        <v>40.835000000000001</v>
      </c>
      <c r="M141" t="s">
        <v>1968</v>
      </c>
      <c r="N141">
        <v>50</v>
      </c>
      <c r="O141" s="1">
        <f>AVERAGE(CombinedDelayMatch[[#This Row],[Min Trace Delay (ps)]],CombinedDelayMatch[[#This Row],[Max Trace Delay (ps)]])</f>
        <v>48.07</v>
      </c>
      <c r="P141" s="1">
        <f>AVERAGE(CombinedDelayMatch[[#This Row],[xczu5ev-sfvc784-1-e.Min Trace Delay (ps)]],CombinedDelayMatch[[#This Row],[xczu5ev-sfvc784-1-e.Max Trace Delay (ps)]])</f>
        <v>40.631500000000003</v>
      </c>
      <c r="Q141" s="1">
        <f>_xlfn.AGGREGATE(1,6,CombinedDelayMatch[[#This Row],[Average 2CG (ps)]],CombinedDelayMatch[[#This Row],[Average 5EV (ps)]])</f>
        <v>44.350750000000005</v>
      </c>
      <c r="R141" s="2">
        <f>-(IFERROR(CombinedDelayMatch[[#This Row],[Average]], 0)-IFERROR(CombinedDelayMatch[[#This Row],[Average 5EV (ps)]],0))</f>
        <v>-3.7192500000000024</v>
      </c>
      <c r="S141"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-4.0564999999999998</v>
      </c>
      <c r="T141"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41" s="4">
        <f>CombinedDelayMatch[[#This Row],[Average]]+CombinedDelayMatch[[#This Row],[5EV Adjustment]]</f>
        <v>44.350750000000005</v>
      </c>
      <c r="V141" s="4">
        <f>CombinedDelayMatch[[#This Row],[Adj. Average (ps)]]/6.5</f>
        <v>6.8231923076923087</v>
      </c>
      <c r="W141" s="2">
        <f>-(CombinedDelayMatch[[#This Row],[Adj. Average (ps)]]-CombinedDelayMatch[[#This Row],[Average 2CG (ps)]])</f>
        <v>3.7192499999999953</v>
      </c>
      <c r="X14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4.0564999999999927</v>
      </c>
      <c r="Y141" s="2">
        <f>-(IFERROR(CombinedDelayMatch[[#This Row],[Adj. Average (ps)]], 0)-IFERROR(CombinedDelayMatch[[#This Row],[Average 5EV (ps)]],0))</f>
        <v>-3.7192500000000024</v>
      </c>
      <c r="Z14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-4.0564999999999998</v>
      </c>
    </row>
    <row r="142" spans="1:26" x14ac:dyDescent="0.25">
      <c r="A142">
        <v>501</v>
      </c>
      <c r="B142" s="1" t="s">
        <v>963</v>
      </c>
      <c r="C142" s="1" t="s">
        <v>837</v>
      </c>
      <c r="D142" s="1" t="s">
        <v>964</v>
      </c>
      <c r="E142">
        <v>39.972000000000001</v>
      </c>
      <c r="F142">
        <v>40.374000000000002</v>
      </c>
      <c r="G142">
        <v>501</v>
      </c>
      <c r="H142" s="1" t="s">
        <v>963</v>
      </c>
      <c r="I142" s="1" t="s">
        <v>837</v>
      </c>
      <c r="J142" s="5" t="s">
        <v>964</v>
      </c>
      <c r="K142">
        <v>44.975999999999999</v>
      </c>
      <c r="L142">
        <v>45.427999999999997</v>
      </c>
      <c r="M142" t="s">
        <v>1968</v>
      </c>
      <c r="N142">
        <v>50</v>
      </c>
      <c r="O142" s="1">
        <f>AVERAGE(CombinedDelayMatch[[#This Row],[Min Trace Delay (ps)]],CombinedDelayMatch[[#This Row],[Max Trace Delay (ps)]])</f>
        <v>40.173000000000002</v>
      </c>
      <c r="P142" s="1">
        <f>AVERAGE(CombinedDelayMatch[[#This Row],[xczu5ev-sfvc784-1-e.Min Trace Delay (ps)]],CombinedDelayMatch[[#This Row],[xczu5ev-sfvc784-1-e.Max Trace Delay (ps)]])</f>
        <v>45.201999999999998</v>
      </c>
      <c r="Q142" s="1">
        <f>_xlfn.AGGREGATE(1,6,CombinedDelayMatch[[#This Row],[Average 2CG (ps)]],CombinedDelayMatch[[#This Row],[Average 5EV (ps)]])</f>
        <v>42.6875</v>
      </c>
      <c r="R142" s="2">
        <f>-(IFERROR(CombinedDelayMatch[[#This Row],[Average]], 0)-IFERROR(CombinedDelayMatch[[#This Row],[Average 5EV (ps)]],0))</f>
        <v>2.5144999999999982</v>
      </c>
      <c r="S142"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2.1772500000000008</v>
      </c>
      <c r="T142"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42" s="4">
        <f>CombinedDelayMatch[[#This Row],[Average]]+CombinedDelayMatch[[#This Row],[5EV Adjustment]]</f>
        <v>42.6875</v>
      </c>
      <c r="V142" s="4">
        <f>CombinedDelayMatch[[#This Row],[Adj. Average (ps)]]/6.5</f>
        <v>6.5673076923076925</v>
      </c>
      <c r="W142" s="2">
        <f>-(CombinedDelayMatch[[#This Row],[Adj. Average (ps)]]-CombinedDelayMatch[[#This Row],[Average 2CG (ps)]])</f>
        <v>-2.5144999999999982</v>
      </c>
      <c r="X14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-2.1772500000000008</v>
      </c>
      <c r="Y142" s="2">
        <f>-(IFERROR(CombinedDelayMatch[[#This Row],[Adj. Average (ps)]], 0)-IFERROR(CombinedDelayMatch[[#This Row],[Average 5EV (ps)]],0))</f>
        <v>2.5144999999999982</v>
      </c>
      <c r="Z14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2.1772500000000008</v>
      </c>
    </row>
    <row r="143" spans="1:26" x14ac:dyDescent="0.25">
      <c r="A143">
        <v>501</v>
      </c>
      <c r="B143" s="1" t="s">
        <v>965</v>
      </c>
      <c r="C143" s="1" t="s">
        <v>837</v>
      </c>
      <c r="D143" s="1" t="s">
        <v>966</v>
      </c>
      <c r="E143">
        <v>40.877000000000002</v>
      </c>
      <c r="F143">
        <v>41.287999999999997</v>
      </c>
      <c r="G143">
        <v>501</v>
      </c>
      <c r="H143" s="1" t="s">
        <v>965</v>
      </c>
      <c r="I143" s="1" t="s">
        <v>837</v>
      </c>
      <c r="J143" s="5" t="s">
        <v>966</v>
      </c>
      <c r="K143">
        <v>53.505000000000003</v>
      </c>
      <c r="L143">
        <v>54.042999999999999</v>
      </c>
      <c r="M143" t="s">
        <v>1968</v>
      </c>
      <c r="N143">
        <v>50</v>
      </c>
      <c r="O143" s="1">
        <f>AVERAGE(CombinedDelayMatch[[#This Row],[Min Trace Delay (ps)]],CombinedDelayMatch[[#This Row],[Max Trace Delay (ps)]])</f>
        <v>41.082499999999996</v>
      </c>
      <c r="P143" s="1">
        <f>AVERAGE(CombinedDelayMatch[[#This Row],[xczu5ev-sfvc784-1-e.Min Trace Delay (ps)]],CombinedDelayMatch[[#This Row],[xczu5ev-sfvc784-1-e.Max Trace Delay (ps)]])</f>
        <v>53.774000000000001</v>
      </c>
      <c r="Q143" s="1">
        <f>_xlfn.AGGREGATE(1,6,CombinedDelayMatch[[#This Row],[Average 2CG (ps)]],CombinedDelayMatch[[#This Row],[Average 5EV (ps)]])</f>
        <v>47.428249999999998</v>
      </c>
      <c r="R143" s="2">
        <f>-(IFERROR(CombinedDelayMatch[[#This Row],[Average]], 0)-IFERROR(CombinedDelayMatch[[#This Row],[Average 5EV (ps)]],0))</f>
        <v>6.3457500000000024</v>
      </c>
      <c r="S143"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6.0085000000000051</v>
      </c>
      <c r="T143"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43" s="4">
        <f>CombinedDelayMatch[[#This Row],[Average]]+CombinedDelayMatch[[#This Row],[5EV Adjustment]]</f>
        <v>47.428249999999998</v>
      </c>
      <c r="V143" s="4">
        <f>CombinedDelayMatch[[#This Row],[Adj. Average (ps)]]/6.5</f>
        <v>7.2966538461538457</v>
      </c>
      <c r="W143" s="2">
        <f>-(CombinedDelayMatch[[#This Row],[Adj. Average (ps)]]-CombinedDelayMatch[[#This Row],[Average 2CG (ps)]])</f>
        <v>-6.3457500000000024</v>
      </c>
      <c r="X14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-6.0085000000000051</v>
      </c>
      <c r="Y143" s="2">
        <f>-(IFERROR(CombinedDelayMatch[[#This Row],[Adj. Average (ps)]], 0)-IFERROR(CombinedDelayMatch[[#This Row],[Average 5EV (ps)]],0))</f>
        <v>6.3457500000000024</v>
      </c>
      <c r="Z14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6.0085000000000051</v>
      </c>
    </row>
    <row r="144" spans="1:26" x14ac:dyDescent="0.25">
      <c r="A144">
        <v>501</v>
      </c>
      <c r="B144" s="1" t="s">
        <v>955</v>
      </c>
      <c r="C144" s="1" t="s">
        <v>837</v>
      </c>
      <c r="D144" s="1" t="s">
        <v>956</v>
      </c>
      <c r="E144">
        <v>40.335999999999999</v>
      </c>
      <c r="F144">
        <v>40.741</v>
      </c>
      <c r="G144">
        <v>501</v>
      </c>
      <c r="H144" s="1" t="s">
        <v>955</v>
      </c>
      <c r="I144" s="1" t="s">
        <v>837</v>
      </c>
      <c r="J144" s="5" t="s">
        <v>956</v>
      </c>
      <c r="K144">
        <v>41.006999999999998</v>
      </c>
      <c r="L144">
        <v>41.418999999999997</v>
      </c>
      <c r="M144" t="s">
        <v>1980</v>
      </c>
      <c r="N144">
        <v>50</v>
      </c>
      <c r="O144" s="1">
        <f>AVERAGE(CombinedDelayMatch[[#This Row],[Min Trace Delay (ps)]],CombinedDelayMatch[[#This Row],[Max Trace Delay (ps)]])</f>
        <v>40.538499999999999</v>
      </c>
      <c r="P144" s="1">
        <f>AVERAGE(CombinedDelayMatch[[#This Row],[xczu5ev-sfvc784-1-e.Min Trace Delay (ps)]],CombinedDelayMatch[[#This Row],[xczu5ev-sfvc784-1-e.Max Trace Delay (ps)]])</f>
        <v>41.212999999999994</v>
      </c>
      <c r="Q144" s="1">
        <f>_xlfn.AGGREGATE(1,6,CombinedDelayMatch[[#This Row],[Average 2CG (ps)]],CombinedDelayMatch[[#This Row],[Average 5EV (ps)]])</f>
        <v>40.875749999999996</v>
      </c>
      <c r="R144" s="2">
        <f>-(IFERROR(CombinedDelayMatch[[#This Row],[Average]], 0)-IFERROR(CombinedDelayMatch[[#This Row],[Average 5EV (ps)]],0))</f>
        <v>0.33724999999999739</v>
      </c>
      <c r="S144"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144"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44" s="4">
        <f>CombinedDelayMatch[[#This Row],[Average]]+CombinedDelayMatch[[#This Row],[5EV Adjustment]]</f>
        <v>40.875749999999996</v>
      </c>
      <c r="V144" s="4">
        <f>CombinedDelayMatch[[#This Row],[Adj. Average (ps)]]/6.5</f>
        <v>6.2885769230769224</v>
      </c>
      <c r="W144" s="2">
        <f>-(CombinedDelayMatch[[#This Row],[Adj. Average (ps)]]-CombinedDelayMatch[[#This Row],[Average 2CG (ps)]])</f>
        <v>-0.33724999999999739</v>
      </c>
      <c r="X14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144" s="2">
        <f>-(IFERROR(CombinedDelayMatch[[#This Row],[Adj. Average (ps)]], 0)-IFERROR(CombinedDelayMatch[[#This Row],[Average 5EV (ps)]],0))</f>
        <v>0.33724999999999739</v>
      </c>
      <c r="Z14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145" spans="1:26" x14ac:dyDescent="0.25">
      <c r="A145">
        <v>501</v>
      </c>
      <c r="B145" s="1" t="s">
        <v>945</v>
      </c>
      <c r="C145" s="1" t="s">
        <v>837</v>
      </c>
      <c r="D145" s="1" t="s">
        <v>946</v>
      </c>
      <c r="E145">
        <v>41.194000000000003</v>
      </c>
      <c r="F145">
        <v>41.607999999999997</v>
      </c>
      <c r="G145">
        <v>501</v>
      </c>
      <c r="H145" s="1" t="s">
        <v>945</v>
      </c>
      <c r="I145" s="1" t="s">
        <v>837</v>
      </c>
      <c r="J145" s="5" t="s">
        <v>946</v>
      </c>
      <c r="K145">
        <v>39.792000000000002</v>
      </c>
      <c r="L145">
        <v>40.192</v>
      </c>
      <c r="M145" t="s">
        <v>1967</v>
      </c>
      <c r="N145">
        <v>50</v>
      </c>
      <c r="O145" s="1">
        <f>AVERAGE(CombinedDelayMatch[[#This Row],[Min Trace Delay (ps)]],CombinedDelayMatch[[#This Row],[Max Trace Delay (ps)]])</f>
        <v>41.400999999999996</v>
      </c>
      <c r="P145" s="1">
        <f>AVERAGE(CombinedDelayMatch[[#This Row],[xczu5ev-sfvc784-1-e.Min Trace Delay (ps)]],CombinedDelayMatch[[#This Row],[xczu5ev-sfvc784-1-e.Max Trace Delay (ps)]])</f>
        <v>39.992000000000004</v>
      </c>
      <c r="Q145" s="1">
        <f>_xlfn.AGGREGATE(1,6,CombinedDelayMatch[[#This Row],[Average 2CG (ps)]],CombinedDelayMatch[[#This Row],[Average 5EV (ps)]])</f>
        <v>40.6965</v>
      </c>
      <c r="R145" s="2">
        <f>-(IFERROR(CombinedDelayMatch[[#This Row],[Average]], 0)-IFERROR(CombinedDelayMatch[[#This Row],[Average 5EV (ps)]],0))</f>
        <v>-0.70449999999999591</v>
      </c>
      <c r="S145"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-2.1382499999999922</v>
      </c>
      <c r="T145"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45" s="4">
        <f>CombinedDelayMatch[[#This Row],[Average]]+CombinedDelayMatch[[#This Row],[5EV Adjustment]]</f>
        <v>40.6965</v>
      </c>
      <c r="V145" s="4">
        <f>CombinedDelayMatch[[#This Row],[Adj. Average (ps)]]/6.5</f>
        <v>6.2610000000000001</v>
      </c>
      <c r="W145" s="2">
        <f>-(CombinedDelayMatch[[#This Row],[Adj. Average (ps)]]-CombinedDelayMatch[[#This Row],[Average 2CG (ps)]])</f>
        <v>0.70449999999999591</v>
      </c>
      <c r="X14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2.1382499999999922</v>
      </c>
      <c r="Y145" s="2">
        <f>-(IFERROR(CombinedDelayMatch[[#This Row],[Adj. Average (ps)]], 0)-IFERROR(CombinedDelayMatch[[#This Row],[Average 5EV (ps)]],0))</f>
        <v>-0.70449999999999591</v>
      </c>
      <c r="Z14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-2.1382499999999922</v>
      </c>
    </row>
    <row r="146" spans="1:26" x14ac:dyDescent="0.25">
      <c r="A146">
        <v>501</v>
      </c>
      <c r="B146" s="1" t="s">
        <v>947</v>
      </c>
      <c r="C146" s="1" t="s">
        <v>837</v>
      </c>
      <c r="D146" s="1" t="s">
        <v>948</v>
      </c>
      <c r="E146">
        <v>39.512</v>
      </c>
      <c r="F146">
        <v>39.908999999999999</v>
      </c>
      <c r="G146">
        <v>501</v>
      </c>
      <c r="H146" s="1" t="s">
        <v>947</v>
      </c>
      <c r="I146" s="1" t="s">
        <v>837</v>
      </c>
      <c r="J146" s="5" t="s">
        <v>948</v>
      </c>
      <c r="K146">
        <v>40.802</v>
      </c>
      <c r="L146">
        <v>41.212000000000003</v>
      </c>
      <c r="M146" t="s">
        <v>1967</v>
      </c>
      <c r="N146">
        <v>50</v>
      </c>
      <c r="O146" s="1">
        <f>AVERAGE(CombinedDelayMatch[[#This Row],[Min Trace Delay (ps)]],CombinedDelayMatch[[#This Row],[Max Trace Delay (ps)]])</f>
        <v>39.710499999999996</v>
      </c>
      <c r="P146" s="1">
        <f>AVERAGE(CombinedDelayMatch[[#This Row],[xczu5ev-sfvc784-1-e.Min Trace Delay (ps)]],CombinedDelayMatch[[#This Row],[xczu5ev-sfvc784-1-e.Max Trace Delay (ps)]])</f>
        <v>41.007000000000005</v>
      </c>
      <c r="Q146" s="1">
        <f>_xlfn.AGGREGATE(1,6,CombinedDelayMatch[[#This Row],[Average 2CG (ps)]],CombinedDelayMatch[[#This Row],[Average 5EV (ps)]])</f>
        <v>40.358750000000001</v>
      </c>
      <c r="R146" s="2">
        <f>-(IFERROR(CombinedDelayMatch[[#This Row],[Average]], 0)-IFERROR(CombinedDelayMatch[[#This Row],[Average 5EV (ps)]],0))</f>
        <v>0.64825000000000443</v>
      </c>
      <c r="S146"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-0.78549999999999187</v>
      </c>
      <c r="T146"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46" s="4">
        <f>CombinedDelayMatch[[#This Row],[Average]]+CombinedDelayMatch[[#This Row],[5EV Adjustment]]</f>
        <v>40.358750000000001</v>
      </c>
      <c r="V146" s="4">
        <f>CombinedDelayMatch[[#This Row],[Adj. Average (ps)]]/6.5</f>
        <v>6.2090384615384613</v>
      </c>
      <c r="W146" s="2">
        <f>-(CombinedDelayMatch[[#This Row],[Adj. Average (ps)]]-CombinedDelayMatch[[#This Row],[Average 2CG (ps)]])</f>
        <v>-0.64825000000000443</v>
      </c>
      <c r="X14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0.78549999999999187</v>
      </c>
      <c r="Y146" s="2">
        <f>-(IFERROR(CombinedDelayMatch[[#This Row],[Adj. Average (ps)]], 0)-IFERROR(CombinedDelayMatch[[#This Row],[Average 5EV (ps)]],0))</f>
        <v>0.64825000000000443</v>
      </c>
      <c r="Z14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-0.78549999999999187</v>
      </c>
    </row>
    <row r="147" spans="1:26" x14ac:dyDescent="0.25">
      <c r="A147">
        <v>501</v>
      </c>
      <c r="B147" s="1" t="s">
        <v>949</v>
      </c>
      <c r="C147" s="1" t="s">
        <v>837</v>
      </c>
      <c r="D147" s="1" t="s">
        <v>950</v>
      </c>
      <c r="E147">
        <v>53.03</v>
      </c>
      <c r="F147">
        <v>53.563000000000002</v>
      </c>
      <c r="G147">
        <v>501</v>
      </c>
      <c r="H147" s="1" t="s">
        <v>949</v>
      </c>
      <c r="I147" s="1" t="s">
        <v>837</v>
      </c>
      <c r="J147" s="5" t="s">
        <v>950</v>
      </c>
      <c r="K147">
        <v>39.646999999999998</v>
      </c>
      <c r="L147">
        <v>40.045000000000002</v>
      </c>
      <c r="M147" t="s">
        <v>1967</v>
      </c>
      <c r="N147">
        <v>50</v>
      </c>
      <c r="O147" s="1">
        <f>AVERAGE(CombinedDelayMatch[[#This Row],[Min Trace Delay (ps)]],CombinedDelayMatch[[#This Row],[Max Trace Delay (ps)]])</f>
        <v>53.296500000000002</v>
      </c>
      <c r="P147" s="1">
        <f>AVERAGE(CombinedDelayMatch[[#This Row],[xczu5ev-sfvc784-1-e.Min Trace Delay (ps)]],CombinedDelayMatch[[#This Row],[xczu5ev-sfvc784-1-e.Max Trace Delay (ps)]])</f>
        <v>39.846000000000004</v>
      </c>
      <c r="Q147" s="1">
        <f>_xlfn.AGGREGATE(1,6,CombinedDelayMatch[[#This Row],[Average 2CG (ps)]],CombinedDelayMatch[[#This Row],[Average 5EV (ps)]])</f>
        <v>46.571250000000006</v>
      </c>
      <c r="R147" s="2">
        <f>-(IFERROR(CombinedDelayMatch[[#This Row],[Average]], 0)-IFERROR(CombinedDelayMatch[[#This Row],[Average 5EV (ps)]],0))</f>
        <v>-6.7252500000000026</v>
      </c>
      <c r="S147"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-8.1589999999999989</v>
      </c>
      <c r="T147"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47" s="4">
        <f>CombinedDelayMatch[[#This Row],[Average]]+CombinedDelayMatch[[#This Row],[5EV Adjustment]]</f>
        <v>46.571250000000006</v>
      </c>
      <c r="V147" s="4">
        <f>CombinedDelayMatch[[#This Row],[Adj. Average (ps)]]/6.5</f>
        <v>7.1648076923076935</v>
      </c>
      <c r="W147" s="2">
        <f>-(CombinedDelayMatch[[#This Row],[Adj. Average (ps)]]-CombinedDelayMatch[[#This Row],[Average 2CG (ps)]])</f>
        <v>6.7252499999999955</v>
      </c>
      <c r="X14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8.1589999999999918</v>
      </c>
      <c r="Y147" s="2">
        <f>-(IFERROR(CombinedDelayMatch[[#This Row],[Adj. Average (ps)]], 0)-IFERROR(CombinedDelayMatch[[#This Row],[Average 5EV (ps)]],0))</f>
        <v>-6.7252500000000026</v>
      </c>
      <c r="Z14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-8.1589999999999989</v>
      </c>
    </row>
    <row r="148" spans="1:26" x14ac:dyDescent="0.25">
      <c r="A148">
        <v>501</v>
      </c>
      <c r="B148" s="1" t="s">
        <v>951</v>
      </c>
      <c r="C148" s="1" t="s">
        <v>837</v>
      </c>
      <c r="D148" s="1" t="s">
        <v>952</v>
      </c>
      <c r="E148">
        <v>50.496000000000002</v>
      </c>
      <c r="F148">
        <v>51.003</v>
      </c>
      <c r="G148">
        <v>501</v>
      </c>
      <c r="H148" s="1" t="s">
        <v>951</v>
      </c>
      <c r="I148" s="1" t="s">
        <v>837</v>
      </c>
      <c r="J148" s="5" t="s">
        <v>952</v>
      </c>
      <c r="K148">
        <v>48.203000000000003</v>
      </c>
      <c r="L148">
        <v>48.686999999999998</v>
      </c>
      <c r="M148" t="s">
        <v>1967</v>
      </c>
      <c r="N148">
        <v>50</v>
      </c>
      <c r="O148" s="1">
        <f>AVERAGE(CombinedDelayMatch[[#This Row],[Min Trace Delay (ps)]],CombinedDelayMatch[[#This Row],[Max Trace Delay (ps)]])</f>
        <v>50.749499999999998</v>
      </c>
      <c r="P148" s="1">
        <f>AVERAGE(CombinedDelayMatch[[#This Row],[xczu5ev-sfvc784-1-e.Min Trace Delay (ps)]],CombinedDelayMatch[[#This Row],[xczu5ev-sfvc784-1-e.Max Trace Delay (ps)]])</f>
        <v>48.445</v>
      </c>
      <c r="Q148" s="1">
        <f>_xlfn.AGGREGATE(1,6,CombinedDelayMatch[[#This Row],[Average 2CG (ps)]],CombinedDelayMatch[[#This Row],[Average 5EV (ps)]])</f>
        <v>49.597250000000003</v>
      </c>
      <c r="R148" s="2">
        <f>-(IFERROR(CombinedDelayMatch[[#This Row],[Average]], 0)-IFERROR(CombinedDelayMatch[[#This Row],[Average 5EV (ps)]],0))</f>
        <v>-1.1522500000000022</v>
      </c>
      <c r="S148"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-2.5859999999999985</v>
      </c>
      <c r="T148"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48" s="4">
        <f>CombinedDelayMatch[[#This Row],[Average]]+CombinedDelayMatch[[#This Row],[5EV Adjustment]]</f>
        <v>49.597250000000003</v>
      </c>
      <c r="V148" s="4">
        <f>CombinedDelayMatch[[#This Row],[Adj. Average (ps)]]/6.5</f>
        <v>7.6303461538461539</v>
      </c>
      <c r="W148" s="2">
        <f>-(CombinedDelayMatch[[#This Row],[Adj. Average (ps)]]-CombinedDelayMatch[[#This Row],[Average 2CG (ps)]])</f>
        <v>1.1522499999999951</v>
      </c>
      <c r="X14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2.5859999999999914</v>
      </c>
      <c r="Y148" s="2">
        <f>-(IFERROR(CombinedDelayMatch[[#This Row],[Adj. Average (ps)]], 0)-IFERROR(CombinedDelayMatch[[#This Row],[Average 5EV (ps)]],0))</f>
        <v>-1.1522500000000022</v>
      </c>
      <c r="Z14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-2.5859999999999985</v>
      </c>
    </row>
    <row r="149" spans="1:26" x14ac:dyDescent="0.25">
      <c r="A149">
        <v>501</v>
      </c>
      <c r="B149" s="1" t="s">
        <v>953</v>
      </c>
      <c r="C149" s="1" t="s">
        <v>837</v>
      </c>
      <c r="D149" s="1" t="s">
        <v>954</v>
      </c>
      <c r="E149">
        <v>39.918999999999997</v>
      </c>
      <c r="F149">
        <v>40.32</v>
      </c>
      <c r="G149">
        <v>501</v>
      </c>
      <c r="H149" s="1" t="s">
        <v>953</v>
      </c>
      <c r="I149" s="1" t="s">
        <v>837</v>
      </c>
      <c r="J149" s="5" t="s">
        <v>954</v>
      </c>
      <c r="K149">
        <v>34.137999999999998</v>
      </c>
      <c r="L149">
        <v>34.481000000000002</v>
      </c>
      <c r="M149" t="s">
        <v>1967</v>
      </c>
      <c r="N149">
        <v>50</v>
      </c>
      <c r="O149" s="1">
        <f>AVERAGE(CombinedDelayMatch[[#This Row],[Min Trace Delay (ps)]],CombinedDelayMatch[[#This Row],[Max Trace Delay (ps)]])</f>
        <v>40.119500000000002</v>
      </c>
      <c r="P149" s="1">
        <f>AVERAGE(CombinedDelayMatch[[#This Row],[xczu5ev-sfvc784-1-e.Min Trace Delay (ps)]],CombinedDelayMatch[[#This Row],[xczu5ev-sfvc784-1-e.Max Trace Delay (ps)]])</f>
        <v>34.3095</v>
      </c>
      <c r="Q149" s="1">
        <f>_xlfn.AGGREGATE(1,6,CombinedDelayMatch[[#This Row],[Average 2CG (ps)]],CombinedDelayMatch[[#This Row],[Average 5EV (ps)]])</f>
        <v>37.214500000000001</v>
      </c>
      <c r="R149" s="2">
        <f>-(IFERROR(CombinedDelayMatch[[#This Row],[Average]], 0)-IFERROR(CombinedDelayMatch[[#This Row],[Average 5EV (ps)]],0))</f>
        <v>-2.9050000000000011</v>
      </c>
      <c r="S149"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-4.3387499999999974</v>
      </c>
      <c r="T149"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49" s="4">
        <f>CombinedDelayMatch[[#This Row],[Average]]+CombinedDelayMatch[[#This Row],[5EV Adjustment]]</f>
        <v>37.214500000000001</v>
      </c>
      <c r="V149" s="4">
        <f>CombinedDelayMatch[[#This Row],[Adj. Average (ps)]]/6.5</f>
        <v>5.7253076923076929</v>
      </c>
      <c r="W149" s="2">
        <f>-(CombinedDelayMatch[[#This Row],[Adj. Average (ps)]]-CombinedDelayMatch[[#This Row],[Average 2CG (ps)]])</f>
        <v>2.9050000000000011</v>
      </c>
      <c r="X14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4.3387499999999974</v>
      </c>
      <c r="Y149" s="2">
        <f>-(IFERROR(CombinedDelayMatch[[#This Row],[Adj. Average (ps)]], 0)-IFERROR(CombinedDelayMatch[[#This Row],[Average 5EV (ps)]],0))</f>
        <v>-2.9050000000000011</v>
      </c>
      <c r="Z14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-4.3387499999999974</v>
      </c>
    </row>
    <row r="150" spans="1:26" x14ac:dyDescent="0.25">
      <c r="A150">
        <v>501</v>
      </c>
      <c r="B150" s="1" t="s">
        <v>943</v>
      </c>
      <c r="C150" s="1" t="s">
        <v>837</v>
      </c>
      <c r="D150" s="1" t="s">
        <v>944</v>
      </c>
      <c r="E150">
        <v>39.915999999999997</v>
      </c>
      <c r="F150">
        <v>40.317</v>
      </c>
      <c r="G150">
        <v>501</v>
      </c>
      <c r="H150" s="1" t="s">
        <v>943</v>
      </c>
      <c r="I150" s="1" t="s">
        <v>837</v>
      </c>
      <c r="J150" s="5" t="s">
        <v>944</v>
      </c>
      <c r="K150">
        <v>42.768999999999998</v>
      </c>
      <c r="L150">
        <v>43.198999999999998</v>
      </c>
      <c r="M150" t="s">
        <v>1979</v>
      </c>
      <c r="N150">
        <v>50</v>
      </c>
      <c r="O150" s="1">
        <f>AVERAGE(CombinedDelayMatch[[#This Row],[Min Trace Delay (ps)]],CombinedDelayMatch[[#This Row],[Max Trace Delay (ps)]])</f>
        <v>40.116500000000002</v>
      </c>
      <c r="P150" s="1">
        <f>AVERAGE(CombinedDelayMatch[[#This Row],[xczu5ev-sfvc784-1-e.Min Trace Delay (ps)]],CombinedDelayMatch[[#This Row],[xczu5ev-sfvc784-1-e.Max Trace Delay (ps)]])</f>
        <v>42.983999999999995</v>
      </c>
      <c r="Q150" s="1">
        <f>_xlfn.AGGREGATE(1,6,CombinedDelayMatch[[#This Row],[Average 2CG (ps)]],CombinedDelayMatch[[#This Row],[Average 5EV (ps)]])</f>
        <v>41.550249999999998</v>
      </c>
      <c r="R150" s="2">
        <f>-(IFERROR(CombinedDelayMatch[[#This Row],[Average]], 0)-IFERROR(CombinedDelayMatch[[#This Row],[Average 5EV (ps)]],0))</f>
        <v>1.4337499999999963</v>
      </c>
      <c r="S150"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150"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50" s="4">
        <f>CombinedDelayMatch[[#This Row],[Average]]+CombinedDelayMatch[[#This Row],[5EV Adjustment]]</f>
        <v>41.550249999999998</v>
      </c>
      <c r="V150" s="4">
        <f>CombinedDelayMatch[[#This Row],[Adj. Average (ps)]]/6.5</f>
        <v>6.3923461538461535</v>
      </c>
      <c r="W150" s="2">
        <f>-(CombinedDelayMatch[[#This Row],[Adj. Average (ps)]]-CombinedDelayMatch[[#This Row],[Average 2CG (ps)]])</f>
        <v>-1.4337499999999963</v>
      </c>
      <c r="X15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150" s="2">
        <f>-(IFERROR(CombinedDelayMatch[[#This Row],[Adj. Average (ps)]], 0)-IFERROR(CombinedDelayMatch[[#This Row],[Average 5EV (ps)]],0))</f>
        <v>1.4337499999999963</v>
      </c>
      <c r="Z15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151" spans="1:26" x14ac:dyDescent="0.25">
      <c r="A151">
        <v>65</v>
      </c>
      <c r="B151" s="1" t="s">
        <v>542</v>
      </c>
      <c r="C151" s="1" t="s">
        <v>543</v>
      </c>
      <c r="D151" s="1" t="s">
        <v>544</v>
      </c>
      <c r="E151">
        <v>107.023</v>
      </c>
      <c r="F151">
        <v>108.099</v>
      </c>
      <c r="G151">
        <v>65</v>
      </c>
      <c r="H151" s="1" t="s">
        <v>542</v>
      </c>
      <c r="I151" s="1" t="s">
        <v>1749</v>
      </c>
      <c r="J151" s="5" t="s">
        <v>544</v>
      </c>
      <c r="K151">
        <v>73.164000000000001</v>
      </c>
      <c r="L151">
        <v>73.899000000000001</v>
      </c>
      <c r="M151" t="s">
        <v>1995</v>
      </c>
      <c r="N151">
        <v>62.5</v>
      </c>
      <c r="O151" s="1">
        <f>AVERAGE(CombinedDelayMatch[[#This Row],[Min Trace Delay (ps)]],CombinedDelayMatch[[#This Row],[Max Trace Delay (ps)]])</f>
        <v>107.56100000000001</v>
      </c>
      <c r="P151" s="1">
        <f>AVERAGE(CombinedDelayMatch[[#This Row],[xczu5ev-sfvc784-1-e.Min Trace Delay (ps)]],CombinedDelayMatch[[#This Row],[xczu5ev-sfvc784-1-e.Max Trace Delay (ps)]])</f>
        <v>73.531499999999994</v>
      </c>
      <c r="Q151" s="1">
        <f>_xlfn.AGGREGATE(1,6,CombinedDelayMatch[[#This Row],[Average 2CG (ps)]],CombinedDelayMatch[[#This Row],[Average 5EV (ps)]])</f>
        <v>90.546250000000001</v>
      </c>
      <c r="R151" s="2">
        <f>-(IFERROR(CombinedDelayMatch[[#This Row],[Average]], 0)-IFERROR(CombinedDelayMatch[[#This Row],[Average 5EV (ps)]],0))</f>
        <v>-17.014750000000006</v>
      </c>
      <c r="S151"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-7.265500000000003</v>
      </c>
      <c r="T151"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51" s="4">
        <f>CombinedDelayMatch[[#This Row],[Average]]+CombinedDelayMatch[[#This Row],[5EV Adjustment]]</f>
        <v>90.546250000000001</v>
      </c>
      <c r="V151" s="4">
        <f>CombinedDelayMatch[[#This Row],[Adj. Average (ps)]]/6.5</f>
        <v>13.930192307692307</v>
      </c>
      <c r="W151" s="2">
        <f>-(CombinedDelayMatch[[#This Row],[Adj. Average (ps)]]-CombinedDelayMatch[[#This Row],[Average 2CG (ps)]])</f>
        <v>17.014750000000006</v>
      </c>
      <c r="X15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7.265500000000003</v>
      </c>
      <c r="Y151" s="2">
        <f>-(IFERROR(CombinedDelayMatch[[#This Row],[Adj. Average (ps)]], 0)-IFERROR(CombinedDelayMatch[[#This Row],[Average 5EV (ps)]],0))</f>
        <v>-17.014750000000006</v>
      </c>
      <c r="Z15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-7.265500000000003</v>
      </c>
    </row>
    <row r="152" spans="1:26" x14ac:dyDescent="0.25">
      <c r="A152">
        <v>65</v>
      </c>
      <c r="B152" s="1" t="s">
        <v>545</v>
      </c>
      <c r="C152" s="1" t="s">
        <v>546</v>
      </c>
      <c r="D152" s="1" t="s">
        <v>547</v>
      </c>
      <c r="E152">
        <v>108.038</v>
      </c>
      <c r="F152">
        <v>109.124</v>
      </c>
      <c r="G152">
        <v>65</v>
      </c>
      <c r="H152" s="1" t="s">
        <v>545</v>
      </c>
      <c r="I152" s="1" t="s">
        <v>1748</v>
      </c>
      <c r="J152" s="5" t="s">
        <v>547</v>
      </c>
      <c r="K152">
        <v>72.563999999999993</v>
      </c>
      <c r="L152">
        <v>73.293000000000006</v>
      </c>
      <c r="M152" t="s">
        <v>1995</v>
      </c>
      <c r="N152">
        <v>62.5</v>
      </c>
      <c r="O152" s="1">
        <f>AVERAGE(CombinedDelayMatch[[#This Row],[Min Trace Delay (ps)]],CombinedDelayMatch[[#This Row],[Max Trace Delay (ps)]])</f>
        <v>108.58099999999999</v>
      </c>
      <c r="P152" s="1">
        <f>AVERAGE(CombinedDelayMatch[[#This Row],[xczu5ev-sfvc784-1-e.Min Trace Delay (ps)]],CombinedDelayMatch[[#This Row],[xczu5ev-sfvc784-1-e.Max Trace Delay (ps)]])</f>
        <v>72.9285</v>
      </c>
      <c r="Q152" s="1">
        <f>_xlfn.AGGREGATE(1,6,CombinedDelayMatch[[#This Row],[Average 2CG (ps)]],CombinedDelayMatch[[#This Row],[Average 5EV (ps)]])</f>
        <v>90.754750000000001</v>
      </c>
      <c r="R152" s="2">
        <f>-(IFERROR(CombinedDelayMatch[[#This Row],[Average]], 0)-IFERROR(CombinedDelayMatch[[#This Row],[Average 5EV (ps)]],0))</f>
        <v>-17.826250000000002</v>
      </c>
      <c r="S152"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-8.0769999999999982</v>
      </c>
      <c r="T152"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52" s="4">
        <f>CombinedDelayMatch[[#This Row],[Average]]+CombinedDelayMatch[[#This Row],[5EV Adjustment]]</f>
        <v>90.754750000000001</v>
      </c>
      <c r="V152" s="4">
        <f>CombinedDelayMatch[[#This Row],[Adj. Average (ps)]]/6.5</f>
        <v>13.96226923076923</v>
      </c>
      <c r="W152" s="2">
        <f>-(CombinedDelayMatch[[#This Row],[Adj. Average (ps)]]-CombinedDelayMatch[[#This Row],[Average 2CG (ps)]])</f>
        <v>17.826249999999987</v>
      </c>
      <c r="X15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8.076999999999984</v>
      </c>
      <c r="Y152" s="2">
        <f>-(IFERROR(CombinedDelayMatch[[#This Row],[Adj. Average (ps)]], 0)-IFERROR(CombinedDelayMatch[[#This Row],[Average 5EV (ps)]],0))</f>
        <v>-17.826250000000002</v>
      </c>
      <c r="Z15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-8.0769999999999982</v>
      </c>
    </row>
    <row r="153" spans="1:26" x14ac:dyDescent="0.25">
      <c r="A153">
        <v>65</v>
      </c>
      <c r="B153" s="1" t="s">
        <v>548</v>
      </c>
      <c r="C153" s="1" t="s">
        <v>549</v>
      </c>
      <c r="D153" s="1" t="s">
        <v>550</v>
      </c>
      <c r="E153">
        <v>92.382999999999996</v>
      </c>
      <c r="F153">
        <v>93.311999999999998</v>
      </c>
      <c r="G153">
        <v>65</v>
      </c>
      <c r="H153" s="1" t="s">
        <v>548</v>
      </c>
      <c r="I153" s="1" t="s">
        <v>1747</v>
      </c>
      <c r="J153" s="5" t="s">
        <v>550</v>
      </c>
      <c r="K153">
        <v>72.938999999999993</v>
      </c>
      <c r="L153">
        <v>73.671999999999997</v>
      </c>
      <c r="M153" t="s">
        <v>1995</v>
      </c>
      <c r="N153">
        <v>62.5</v>
      </c>
      <c r="O153" s="1">
        <f>AVERAGE(CombinedDelayMatch[[#This Row],[Min Trace Delay (ps)]],CombinedDelayMatch[[#This Row],[Max Trace Delay (ps)]])</f>
        <v>92.847499999999997</v>
      </c>
      <c r="P153" s="1">
        <f>AVERAGE(CombinedDelayMatch[[#This Row],[xczu5ev-sfvc784-1-e.Min Trace Delay (ps)]],CombinedDelayMatch[[#This Row],[xczu5ev-sfvc784-1-e.Max Trace Delay (ps)]])</f>
        <v>73.305499999999995</v>
      </c>
      <c r="Q153" s="1">
        <f>_xlfn.AGGREGATE(1,6,CombinedDelayMatch[[#This Row],[Average 2CG (ps)]],CombinedDelayMatch[[#This Row],[Average 5EV (ps)]])</f>
        <v>83.076499999999996</v>
      </c>
      <c r="R153" s="2">
        <f>-(IFERROR(CombinedDelayMatch[[#This Row],[Average]], 0)-IFERROR(CombinedDelayMatch[[#This Row],[Average 5EV (ps)]],0))</f>
        <v>-9.7710000000000008</v>
      </c>
      <c r="S153"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-2.1749999999997272E-2</v>
      </c>
      <c r="T153"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53" s="4">
        <f>CombinedDelayMatch[[#This Row],[Average]]+CombinedDelayMatch[[#This Row],[5EV Adjustment]]</f>
        <v>83.076499999999996</v>
      </c>
      <c r="V153" s="4">
        <f>CombinedDelayMatch[[#This Row],[Adj. Average (ps)]]/6.5</f>
        <v>12.780999999999999</v>
      </c>
      <c r="W153" s="2">
        <f>-(CombinedDelayMatch[[#This Row],[Adj. Average (ps)]]-CombinedDelayMatch[[#This Row],[Average 2CG (ps)]])</f>
        <v>9.7710000000000008</v>
      </c>
      <c r="X15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2.1749999999997272E-2</v>
      </c>
      <c r="Y153" s="2">
        <f>-(IFERROR(CombinedDelayMatch[[#This Row],[Adj. Average (ps)]], 0)-IFERROR(CombinedDelayMatch[[#This Row],[Average 5EV (ps)]],0))</f>
        <v>-9.7710000000000008</v>
      </c>
      <c r="Z15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-2.1749999999997272E-2</v>
      </c>
    </row>
    <row r="154" spans="1:26" x14ac:dyDescent="0.25">
      <c r="A154">
        <v>65</v>
      </c>
      <c r="B154" s="1" t="s">
        <v>551</v>
      </c>
      <c r="C154" s="1" t="s">
        <v>552</v>
      </c>
      <c r="D154" s="1" t="s">
        <v>553</v>
      </c>
      <c r="E154">
        <v>93.13</v>
      </c>
      <c r="F154">
        <v>94.066000000000003</v>
      </c>
      <c r="G154">
        <v>65</v>
      </c>
      <c r="H154" s="1" t="s">
        <v>551</v>
      </c>
      <c r="I154" s="1" t="s">
        <v>1746</v>
      </c>
      <c r="J154" s="5" t="s">
        <v>553</v>
      </c>
      <c r="K154">
        <v>73.260000000000005</v>
      </c>
      <c r="L154">
        <v>73.997</v>
      </c>
      <c r="M154" t="s">
        <v>1995</v>
      </c>
      <c r="N154">
        <v>62.5</v>
      </c>
      <c r="O154" s="1">
        <f>AVERAGE(CombinedDelayMatch[[#This Row],[Min Trace Delay (ps)]],CombinedDelayMatch[[#This Row],[Max Trace Delay (ps)]])</f>
        <v>93.597999999999999</v>
      </c>
      <c r="P154" s="1">
        <f>AVERAGE(CombinedDelayMatch[[#This Row],[xczu5ev-sfvc784-1-e.Min Trace Delay (ps)]],CombinedDelayMatch[[#This Row],[xczu5ev-sfvc784-1-e.Max Trace Delay (ps)]])</f>
        <v>73.628500000000003</v>
      </c>
      <c r="Q154" s="1">
        <f>_xlfn.AGGREGATE(1,6,CombinedDelayMatch[[#This Row],[Average 2CG (ps)]],CombinedDelayMatch[[#This Row],[Average 5EV (ps)]])</f>
        <v>83.613249999999994</v>
      </c>
      <c r="R154" s="2">
        <f>-(IFERROR(CombinedDelayMatch[[#This Row],[Average]], 0)-IFERROR(CombinedDelayMatch[[#This Row],[Average 5EV (ps)]],0))</f>
        <v>-9.9847499999999911</v>
      </c>
      <c r="S154"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-0.23549999999998761</v>
      </c>
      <c r="T154"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54" s="4">
        <f>CombinedDelayMatch[[#This Row],[Average]]+CombinedDelayMatch[[#This Row],[5EV Adjustment]]</f>
        <v>83.613249999999994</v>
      </c>
      <c r="V154" s="4">
        <f>CombinedDelayMatch[[#This Row],[Adj. Average (ps)]]/6.5</f>
        <v>12.863576923076922</v>
      </c>
      <c r="W154" s="2">
        <f>-(CombinedDelayMatch[[#This Row],[Adj. Average (ps)]]-CombinedDelayMatch[[#This Row],[Average 2CG (ps)]])</f>
        <v>9.9847500000000053</v>
      </c>
      <c r="X15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0.23550000000000182</v>
      </c>
      <c r="Y154" s="2">
        <f>-(IFERROR(CombinedDelayMatch[[#This Row],[Adj. Average (ps)]], 0)-IFERROR(CombinedDelayMatch[[#This Row],[Average 5EV (ps)]],0))</f>
        <v>-9.9847499999999911</v>
      </c>
      <c r="Z15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-0.23549999999998761</v>
      </c>
    </row>
    <row r="155" spans="1:26" x14ac:dyDescent="0.25">
      <c r="A155">
        <v>65</v>
      </c>
      <c r="B155" s="1" t="s">
        <v>554</v>
      </c>
      <c r="C155" s="1" t="s">
        <v>555</v>
      </c>
      <c r="D155" s="1" t="s">
        <v>556</v>
      </c>
      <c r="E155">
        <v>92.641999999999996</v>
      </c>
      <c r="F155">
        <v>93.573999999999998</v>
      </c>
      <c r="G155">
        <v>65</v>
      </c>
      <c r="H155" s="1" t="s">
        <v>554</v>
      </c>
      <c r="I155" s="1" t="s">
        <v>1745</v>
      </c>
      <c r="J155" s="5" t="s">
        <v>556</v>
      </c>
      <c r="K155">
        <v>85.558999999999997</v>
      </c>
      <c r="L155">
        <v>86.418999999999997</v>
      </c>
      <c r="M155" t="s">
        <v>1995</v>
      </c>
      <c r="N155">
        <v>62.5</v>
      </c>
      <c r="O155" s="1">
        <f>AVERAGE(CombinedDelayMatch[[#This Row],[Min Trace Delay (ps)]],CombinedDelayMatch[[#This Row],[Max Trace Delay (ps)]])</f>
        <v>93.108000000000004</v>
      </c>
      <c r="P155" s="1">
        <f>AVERAGE(CombinedDelayMatch[[#This Row],[xczu5ev-sfvc784-1-e.Min Trace Delay (ps)]],CombinedDelayMatch[[#This Row],[xczu5ev-sfvc784-1-e.Max Trace Delay (ps)]])</f>
        <v>85.989000000000004</v>
      </c>
      <c r="Q155" s="1">
        <f>_xlfn.AGGREGATE(1,6,CombinedDelayMatch[[#This Row],[Average 2CG (ps)]],CombinedDelayMatch[[#This Row],[Average 5EV (ps)]])</f>
        <v>89.548500000000004</v>
      </c>
      <c r="R155" s="2">
        <f>-(IFERROR(CombinedDelayMatch[[#This Row],[Average]], 0)-IFERROR(CombinedDelayMatch[[#This Row],[Average 5EV (ps)]],0))</f>
        <v>-3.5594999999999999</v>
      </c>
      <c r="S155"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6.1897500000000036</v>
      </c>
      <c r="T155"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55" s="4">
        <f>CombinedDelayMatch[[#This Row],[Average]]+CombinedDelayMatch[[#This Row],[5EV Adjustment]]</f>
        <v>89.548500000000004</v>
      </c>
      <c r="V155" s="4">
        <f>CombinedDelayMatch[[#This Row],[Adj. Average (ps)]]/6.5</f>
        <v>13.776692307692308</v>
      </c>
      <c r="W155" s="2">
        <f>-(CombinedDelayMatch[[#This Row],[Adj. Average (ps)]]-CombinedDelayMatch[[#This Row],[Average 2CG (ps)]])</f>
        <v>3.5594999999999999</v>
      </c>
      <c r="X15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-6.1897500000000036</v>
      </c>
      <c r="Y155" s="2">
        <f>-(IFERROR(CombinedDelayMatch[[#This Row],[Adj. Average (ps)]], 0)-IFERROR(CombinedDelayMatch[[#This Row],[Average 5EV (ps)]],0))</f>
        <v>-3.5594999999999999</v>
      </c>
      <c r="Z15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6.1897500000000036</v>
      </c>
    </row>
    <row r="156" spans="1:26" x14ac:dyDescent="0.25">
      <c r="A156">
        <v>65</v>
      </c>
      <c r="B156" s="1" t="s">
        <v>557</v>
      </c>
      <c r="C156" s="1" t="s">
        <v>558</v>
      </c>
      <c r="D156" s="1" t="s">
        <v>559</v>
      </c>
      <c r="E156">
        <v>92.460999999999999</v>
      </c>
      <c r="F156">
        <v>93.391000000000005</v>
      </c>
      <c r="G156">
        <v>65</v>
      </c>
      <c r="H156" s="1" t="s">
        <v>557</v>
      </c>
      <c r="I156" s="1" t="s">
        <v>1744</v>
      </c>
      <c r="J156" s="5" t="s">
        <v>559</v>
      </c>
      <c r="K156">
        <v>80.671000000000006</v>
      </c>
      <c r="L156">
        <v>81.481999999999999</v>
      </c>
      <c r="M156" t="s">
        <v>1995</v>
      </c>
      <c r="N156">
        <v>62.5</v>
      </c>
      <c r="O156" s="1">
        <f>AVERAGE(CombinedDelayMatch[[#This Row],[Min Trace Delay (ps)]],CombinedDelayMatch[[#This Row],[Max Trace Delay (ps)]])</f>
        <v>92.926000000000002</v>
      </c>
      <c r="P156" s="1">
        <f>AVERAGE(CombinedDelayMatch[[#This Row],[xczu5ev-sfvc784-1-e.Min Trace Delay (ps)]],CombinedDelayMatch[[#This Row],[xczu5ev-sfvc784-1-e.Max Trace Delay (ps)]])</f>
        <v>81.07650000000001</v>
      </c>
      <c r="Q156" s="1">
        <f>_xlfn.AGGREGATE(1,6,CombinedDelayMatch[[#This Row],[Average 2CG (ps)]],CombinedDelayMatch[[#This Row],[Average 5EV (ps)]])</f>
        <v>87.001249999999999</v>
      </c>
      <c r="R156" s="2">
        <f>-(IFERROR(CombinedDelayMatch[[#This Row],[Average]], 0)-IFERROR(CombinedDelayMatch[[#This Row],[Average 5EV (ps)]],0))</f>
        <v>-5.9247499999999889</v>
      </c>
      <c r="S156"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3.8245000000000147</v>
      </c>
      <c r="T156"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56" s="4">
        <f>CombinedDelayMatch[[#This Row],[Average]]+CombinedDelayMatch[[#This Row],[5EV Adjustment]]</f>
        <v>87.001249999999999</v>
      </c>
      <c r="V156" s="4">
        <f>CombinedDelayMatch[[#This Row],[Adj. Average (ps)]]/6.5</f>
        <v>13.384807692307692</v>
      </c>
      <c r="W156" s="2">
        <f>-(CombinedDelayMatch[[#This Row],[Adj. Average (ps)]]-CombinedDelayMatch[[#This Row],[Average 2CG (ps)]])</f>
        <v>5.9247500000000031</v>
      </c>
      <c r="X15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-3.8245000000000005</v>
      </c>
      <c r="Y156" s="2">
        <f>-(IFERROR(CombinedDelayMatch[[#This Row],[Adj. Average (ps)]], 0)-IFERROR(CombinedDelayMatch[[#This Row],[Average 5EV (ps)]],0))</f>
        <v>-5.9247499999999889</v>
      </c>
      <c r="Z15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3.8245000000000147</v>
      </c>
    </row>
    <row r="157" spans="1:26" x14ac:dyDescent="0.25">
      <c r="A157">
        <v>65</v>
      </c>
      <c r="B157" s="1" t="s">
        <v>560</v>
      </c>
      <c r="C157" s="1" t="s">
        <v>561</v>
      </c>
      <c r="D157" s="1" t="s">
        <v>562</v>
      </c>
      <c r="E157">
        <v>92.343000000000004</v>
      </c>
      <c r="F157">
        <v>93.271000000000001</v>
      </c>
      <c r="G157">
        <v>65</v>
      </c>
      <c r="H157" s="1" t="s">
        <v>560</v>
      </c>
      <c r="I157" s="1" t="s">
        <v>1743</v>
      </c>
      <c r="J157" s="5" t="s">
        <v>562</v>
      </c>
      <c r="K157">
        <v>113.934</v>
      </c>
      <c r="L157">
        <v>115.07899999999999</v>
      </c>
      <c r="M157" t="s">
        <v>1995</v>
      </c>
      <c r="N157">
        <v>62.5</v>
      </c>
      <c r="O157" s="1">
        <f>AVERAGE(CombinedDelayMatch[[#This Row],[Min Trace Delay (ps)]],CombinedDelayMatch[[#This Row],[Max Trace Delay (ps)]])</f>
        <v>92.807000000000002</v>
      </c>
      <c r="P157" s="1">
        <f>AVERAGE(CombinedDelayMatch[[#This Row],[xczu5ev-sfvc784-1-e.Min Trace Delay (ps)]],CombinedDelayMatch[[#This Row],[xczu5ev-sfvc784-1-e.Max Trace Delay (ps)]])</f>
        <v>114.50649999999999</v>
      </c>
      <c r="Q157" s="1">
        <f>_xlfn.AGGREGATE(1,6,CombinedDelayMatch[[#This Row],[Average 2CG (ps)]],CombinedDelayMatch[[#This Row],[Average 5EV (ps)]])</f>
        <v>103.65674999999999</v>
      </c>
      <c r="R157" s="2">
        <f>-(IFERROR(CombinedDelayMatch[[#This Row],[Average]], 0)-IFERROR(CombinedDelayMatch[[#This Row],[Average 5EV (ps)]],0))</f>
        <v>10.84975</v>
      </c>
      <c r="S157"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20.599000000000004</v>
      </c>
      <c r="T157"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57" s="4">
        <f>CombinedDelayMatch[[#This Row],[Average]]+CombinedDelayMatch[[#This Row],[5EV Adjustment]]</f>
        <v>103.65674999999999</v>
      </c>
      <c r="V157" s="4">
        <f>CombinedDelayMatch[[#This Row],[Adj. Average (ps)]]/6.5</f>
        <v>15.947192307692307</v>
      </c>
      <c r="W157" s="2">
        <f>-(CombinedDelayMatch[[#This Row],[Adj. Average (ps)]]-CombinedDelayMatch[[#This Row],[Average 2CG (ps)]])</f>
        <v>-10.849749999999986</v>
      </c>
      <c r="X15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-20.59899999999999</v>
      </c>
      <c r="Y157" s="2">
        <f>-(IFERROR(CombinedDelayMatch[[#This Row],[Adj. Average (ps)]], 0)-IFERROR(CombinedDelayMatch[[#This Row],[Average 5EV (ps)]],0))</f>
        <v>10.84975</v>
      </c>
      <c r="Z15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20.599000000000004</v>
      </c>
    </row>
    <row r="158" spans="1:26" x14ac:dyDescent="0.25">
      <c r="A158">
        <v>65</v>
      </c>
      <c r="B158" s="1" t="s">
        <v>563</v>
      </c>
      <c r="C158" s="1" t="s">
        <v>564</v>
      </c>
      <c r="D158" s="1" t="s">
        <v>565</v>
      </c>
      <c r="E158">
        <v>92.938999999999993</v>
      </c>
      <c r="F158">
        <v>93.873000000000005</v>
      </c>
      <c r="G158">
        <v>65</v>
      </c>
      <c r="H158" s="1" t="s">
        <v>563</v>
      </c>
      <c r="I158" s="1" t="s">
        <v>1742</v>
      </c>
      <c r="J158" s="5" t="s">
        <v>565</v>
      </c>
      <c r="K158">
        <v>112.71</v>
      </c>
      <c r="L158">
        <v>113.842</v>
      </c>
      <c r="M158" t="s">
        <v>1995</v>
      </c>
      <c r="N158">
        <v>62.5</v>
      </c>
      <c r="O158" s="1">
        <f>AVERAGE(CombinedDelayMatch[[#This Row],[Min Trace Delay (ps)]],CombinedDelayMatch[[#This Row],[Max Trace Delay (ps)]])</f>
        <v>93.406000000000006</v>
      </c>
      <c r="P158" s="1">
        <f>AVERAGE(CombinedDelayMatch[[#This Row],[xczu5ev-sfvc784-1-e.Min Trace Delay (ps)]],CombinedDelayMatch[[#This Row],[xczu5ev-sfvc784-1-e.Max Trace Delay (ps)]])</f>
        <v>113.276</v>
      </c>
      <c r="Q158" s="1">
        <f>_xlfn.AGGREGATE(1,6,CombinedDelayMatch[[#This Row],[Average 2CG (ps)]],CombinedDelayMatch[[#This Row],[Average 5EV (ps)]])</f>
        <v>103.34100000000001</v>
      </c>
      <c r="R158" s="2">
        <f>-(IFERROR(CombinedDelayMatch[[#This Row],[Average]], 0)-IFERROR(CombinedDelayMatch[[#This Row],[Average 5EV (ps)]],0))</f>
        <v>9.9349999999999881</v>
      </c>
      <c r="S158"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19.684249999999992</v>
      </c>
      <c r="T158"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58" s="4">
        <f>CombinedDelayMatch[[#This Row],[Average]]+CombinedDelayMatch[[#This Row],[5EV Adjustment]]</f>
        <v>103.34100000000001</v>
      </c>
      <c r="V158" s="4">
        <f>CombinedDelayMatch[[#This Row],[Adj. Average (ps)]]/6.5</f>
        <v>15.898615384615386</v>
      </c>
      <c r="W158" s="2">
        <f>-(CombinedDelayMatch[[#This Row],[Adj. Average (ps)]]-CombinedDelayMatch[[#This Row],[Average 2CG (ps)]])</f>
        <v>-9.9350000000000023</v>
      </c>
      <c r="X15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-19.684250000000006</v>
      </c>
      <c r="Y158" s="2">
        <f>-(IFERROR(CombinedDelayMatch[[#This Row],[Adj. Average (ps)]], 0)-IFERROR(CombinedDelayMatch[[#This Row],[Average 5EV (ps)]],0))</f>
        <v>9.9349999999999881</v>
      </c>
      <c r="Z15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19.684249999999992</v>
      </c>
    </row>
    <row r="159" spans="1:26" x14ac:dyDescent="0.25">
      <c r="A159">
        <v>65</v>
      </c>
      <c r="B159" s="1" t="s">
        <v>566</v>
      </c>
      <c r="C159" s="1" t="s">
        <v>567</v>
      </c>
      <c r="D159" s="1" t="s">
        <v>568</v>
      </c>
      <c r="E159">
        <v>88.936999999999998</v>
      </c>
      <c r="F159">
        <v>89.831000000000003</v>
      </c>
      <c r="G159">
        <v>65</v>
      </c>
      <c r="H159" s="1" t="s">
        <v>566</v>
      </c>
      <c r="I159" s="1" t="s">
        <v>1741</v>
      </c>
      <c r="J159" s="5" t="s">
        <v>568</v>
      </c>
      <c r="K159">
        <v>120.01</v>
      </c>
      <c r="L159">
        <v>121.21599999999999</v>
      </c>
      <c r="M159" t="s">
        <v>1995</v>
      </c>
      <c r="N159">
        <v>62.5</v>
      </c>
      <c r="O159" s="1">
        <f>AVERAGE(CombinedDelayMatch[[#This Row],[Min Trace Delay (ps)]],CombinedDelayMatch[[#This Row],[Max Trace Delay (ps)]])</f>
        <v>89.384</v>
      </c>
      <c r="P159" s="1">
        <f>AVERAGE(CombinedDelayMatch[[#This Row],[xczu5ev-sfvc784-1-e.Min Trace Delay (ps)]],CombinedDelayMatch[[#This Row],[xczu5ev-sfvc784-1-e.Max Trace Delay (ps)]])</f>
        <v>120.613</v>
      </c>
      <c r="Q159" s="1">
        <f>_xlfn.AGGREGATE(1,6,CombinedDelayMatch[[#This Row],[Average 2CG (ps)]],CombinedDelayMatch[[#This Row],[Average 5EV (ps)]])</f>
        <v>104.99850000000001</v>
      </c>
      <c r="R159" s="2">
        <f>-(IFERROR(CombinedDelayMatch[[#This Row],[Average]], 0)-IFERROR(CombinedDelayMatch[[#This Row],[Average 5EV (ps)]],0))</f>
        <v>15.614499999999992</v>
      </c>
      <c r="S159"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25.363749999999996</v>
      </c>
      <c r="T159"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59" s="4">
        <f>CombinedDelayMatch[[#This Row],[Average]]+CombinedDelayMatch[[#This Row],[5EV Adjustment]]</f>
        <v>104.99850000000001</v>
      </c>
      <c r="V159" s="4">
        <f>CombinedDelayMatch[[#This Row],[Adj. Average (ps)]]/6.5</f>
        <v>16.153615384615385</v>
      </c>
      <c r="W159" s="2">
        <f>-(CombinedDelayMatch[[#This Row],[Adj. Average (ps)]]-CombinedDelayMatch[[#This Row],[Average 2CG (ps)]])</f>
        <v>-15.614500000000007</v>
      </c>
      <c r="X15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-25.36375000000001</v>
      </c>
      <c r="Y159" s="2">
        <f>-(IFERROR(CombinedDelayMatch[[#This Row],[Adj. Average (ps)]], 0)-IFERROR(CombinedDelayMatch[[#This Row],[Average 5EV (ps)]],0))</f>
        <v>15.614499999999992</v>
      </c>
      <c r="Z15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25.363749999999996</v>
      </c>
    </row>
    <row r="160" spans="1:26" x14ac:dyDescent="0.25">
      <c r="A160">
        <v>65</v>
      </c>
      <c r="B160" s="1" t="s">
        <v>569</v>
      </c>
      <c r="C160" s="1" t="s">
        <v>570</v>
      </c>
      <c r="D160" s="1" t="s">
        <v>571</v>
      </c>
      <c r="E160">
        <v>93.486999999999995</v>
      </c>
      <c r="F160">
        <v>94.426000000000002</v>
      </c>
      <c r="G160">
        <v>65</v>
      </c>
      <c r="H160" s="1" t="s">
        <v>569</v>
      </c>
      <c r="I160" s="1" t="s">
        <v>1740</v>
      </c>
      <c r="J160" s="5" t="s">
        <v>571</v>
      </c>
      <c r="K160">
        <v>117.13500000000001</v>
      </c>
      <c r="L160">
        <v>118.313</v>
      </c>
      <c r="M160" t="s">
        <v>1995</v>
      </c>
      <c r="N160">
        <v>62.5</v>
      </c>
      <c r="O160" s="1">
        <f>AVERAGE(CombinedDelayMatch[[#This Row],[Min Trace Delay (ps)]],CombinedDelayMatch[[#This Row],[Max Trace Delay (ps)]])</f>
        <v>93.956500000000005</v>
      </c>
      <c r="P160" s="1">
        <f>AVERAGE(CombinedDelayMatch[[#This Row],[xczu5ev-sfvc784-1-e.Min Trace Delay (ps)]],CombinedDelayMatch[[#This Row],[xczu5ev-sfvc784-1-e.Max Trace Delay (ps)]])</f>
        <v>117.724</v>
      </c>
      <c r="Q160" s="1">
        <f>_xlfn.AGGREGATE(1,6,CombinedDelayMatch[[#This Row],[Average 2CG (ps)]],CombinedDelayMatch[[#This Row],[Average 5EV (ps)]])</f>
        <v>105.84025</v>
      </c>
      <c r="R160" s="2">
        <f>-(IFERROR(CombinedDelayMatch[[#This Row],[Average]], 0)-IFERROR(CombinedDelayMatch[[#This Row],[Average 5EV (ps)]],0))</f>
        <v>11.883750000000006</v>
      </c>
      <c r="S160"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21.63300000000001</v>
      </c>
      <c r="T160"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60" s="4">
        <f>CombinedDelayMatch[[#This Row],[Average]]+CombinedDelayMatch[[#This Row],[5EV Adjustment]]</f>
        <v>105.84025</v>
      </c>
      <c r="V160" s="4">
        <f>CombinedDelayMatch[[#This Row],[Adj. Average (ps)]]/6.5</f>
        <v>16.283115384615385</v>
      </c>
      <c r="W160" s="2">
        <f>-(CombinedDelayMatch[[#This Row],[Adj. Average (ps)]]-CombinedDelayMatch[[#This Row],[Average 2CG (ps)]])</f>
        <v>-11.883749999999992</v>
      </c>
      <c r="X16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-21.632999999999996</v>
      </c>
      <c r="Y160" s="2">
        <f>-(IFERROR(CombinedDelayMatch[[#This Row],[Adj. Average (ps)]], 0)-IFERROR(CombinedDelayMatch[[#This Row],[Average 5EV (ps)]],0))</f>
        <v>11.883750000000006</v>
      </c>
      <c r="Z16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21.63300000000001</v>
      </c>
    </row>
    <row r="161" spans="1:26" x14ac:dyDescent="0.25">
      <c r="A161">
        <v>65</v>
      </c>
      <c r="B161" s="1" t="s">
        <v>572</v>
      </c>
      <c r="C161" s="1" t="s">
        <v>573</v>
      </c>
      <c r="D161" s="1" t="s">
        <v>574</v>
      </c>
      <c r="E161">
        <v>89.667000000000002</v>
      </c>
      <c r="F161">
        <v>90.567999999999998</v>
      </c>
      <c r="G161">
        <v>65</v>
      </c>
      <c r="H161" s="1" t="s">
        <v>572</v>
      </c>
      <c r="I161" s="1" t="s">
        <v>1739</v>
      </c>
      <c r="J161" s="5" t="s">
        <v>574</v>
      </c>
      <c r="K161">
        <v>115.31399999999999</v>
      </c>
      <c r="L161">
        <v>116.473</v>
      </c>
      <c r="M161" t="s">
        <v>1995</v>
      </c>
      <c r="N161">
        <v>62.5</v>
      </c>
      <c r="O161" s="1">
        <f>AVERAGE(CombinedDelayMatch[[#This Row],[Min Trace Delay (ps)]],CombinedDelayMatch[[#This Row],[Max Trace Delay (ps)]])</f>
        <v>90.117500000000007</v>
      </c>
      <c r="P161" s="1">
        <f>AVERAGE(CombinedDelayMatch[[#This Row],[xczu5ev-sfvc784-1-e.Min Trace Delay (ps)]],CombinedDelayMatch[[#This Row],[xczu5ev-sfvc784-1-e.Max Trace Delay (ps)]])</f>
        <v>115.89349999999999</v>
      </c>
      <c r="Q161" s="1">
        <f>_xlfn.AGGREGATE(1,6,CombinedDelayMatch[[#This Row],[Average 2CG (ps)]],CombinedDelayMatch[[#This Row],[Average 5EV (ps)]])</f>
        <v>103.0055</v>
      </c>
      <c r="R161" s="2">
        <f>-(IFERROR(CombinedDelayMatch[[#This Row],[Average]], 0)-IFERROR(CombinedDelayMatch[[#This Row],[Average 5EV (ps)]],0))</f>
        <v>12.887999999999991</v>
      </c>
      <c r="S161"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22.637249999999995</v>
      </c>
      <c r="T161"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61" s="4">
        <f>CombinedDelayMatch[[#This Row],[Average]]+CombinedDelayMatch[[#This Row],[5EV Adjustment]]</f>
        <v>103.0055</v>
      </c>
      <c r="V161" s="4">
        <f>CombinedDelayMatch[[#This Row],[Adj. Average (ps)]]/6.5</f>
        <v>15.847</v>
      </c>
      <c r="W161" s="2">
        <f>-(CombinedDelayMatch[[#This Row],[Adj. Average (ps)]]-CombinedDelayMatch[[#This Row],[Average 2CG (ps)]])</f>
        <v>-12.887999999999991</v>
      </c>
      <c r="X16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-22.637249999999995</v>
      </c>
      <c r="Y161" s="2">
        <f>-(IFERROR(CombinedDelayMatch[[#This Row],[Adj. Average (ps)]], 0)-IFERROR(CombinedDelayMatch[[#This Row],[Average 5EV (ps)]],0))</f>
        <v>12.887999999999991</v>
      </c>
      <c r="Z16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22.637249999999995</v>
      </c>
    </row>
    <row r="162" spans="1:26" x14ac:dyDescent="0.25">
      <c r="A162">
        <v>65</v>
      </c>
      <c r="B162" s="1" t="s">
        <v>575</v>
      </c>
      <c r="C162" s="1" t="s">
        <v>576</v>
      </c>
      <c r="D162" s="1" t="s">
        <v>577</v>
      </c>
      <c r="E162">
        <v>90.659000000000006</v>
      </c>
      <c r="F162">
        <v>91.570999999999998</v>
      </c>
      <c r="G162">
        <v>65</v>
      </c>
      <c r="H162" s="1" t="s">
        <v>575</v>
      </c>
      <c r="I162" s="1" t="s">
        <v>1738</v>
      </c>
      <c r="J162" s="5" t="s">
        <v>577</v>
      </c>
      <c r="K162">
        <v>113.28</v>
      </c>
      <c r="L162">
        <v>114.419</v>
      </c>
      <c r="M162" t="s">
        <v>1995</v>
      </c>
      <c r="N162">
        <v>62.5</v>
      </c>
      <c r="O162" s="1">
        <f>AVERAGE(CombinedDelayMatch[[#This Row],[Min Trace Delay (ps)]],CombinedDelayMatch[[#This Row],[Max Trace Delay (ps)]])</f>
        <v>91.115000000000009</v>
      </c>
      <c r="P162" s="1">
        <f>AVERAGE(CombinedDelayMatch[[#This Row],[xczu5ev-sfvc784-1-e.Min Trace Delay (ps)]],CombinedDelayMatch[[#This Row],[xczu5ev-sfvc784-1-e.Max Trace Delay (ps)]])</f>
        <v>113.84950000000001</v>
      </c>
      <c r="Q162" s="1">
        <f>_xlfn.AGGREGATE(1,6,CombinedDelayMatch[[#This Row],[Average 2CG (ps)]],CombinedDelayMatch[[#This Row],[Average 5EV (ps)]])</f>
        <v>102.48225000000001</v>
      </c>
      <c r="R162" s="2">
        <f>-(IFERROR(CombinedDelayMatch[[#This Row],[Average]], 0)-IFERROR(CombinedDelayMatch[[#This Row],[Average 5EV (ps)]],0))</f>
        <v>11.367249999999999</v>
      </c>
      <c r="S162"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21.116500000000002</v>
      </c>
      <c r="T162"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62" s="4">
        <f>CombinedDelayMatch[[#This Row],[Average]]+CombinedDelayMatch[[#This Row],[5EV Adjustment]]</f>
        <v>102.48225000000001</v>
      </c>
      <c r="V162" s="4">
        <f>CombinedDelayMatch[[#This Row],[Adj. Average (ps)]]/6.5</f>
        <v>15.766500000000001</v>
      </c>
      <c r="W162" s="2">
        <f>-(CombinedDelayMatch[[#This Row],[Adj. Average (ps)]]-CombinedDelayMatch[[#This Row],[Average 2CG (ps)]])</f>
        <v>-11.367249999999999</v>
      </c>
      <c r="X16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-21.116500000000002</v>
      </c>
      <c r="Y162" s="2">
        <f>-(IFERROR(CombinedDelayMatch[[#This Row],[Adj. Average (ps)]], 0)-IFERROR(CombinedDelayMatch[[#This Row],[Average 5EV (ps)]],0))</f>
        <v>11.367249999999999</v>
      </c>
      <c r="Z16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21.116500000000002</v>
      </c>
    </row>
    <row r="163" spans="1:26" x14ac:dyDescent="0.25">
      <c r="A163">
        <v>65</v>
      </c>
      <c r="B163" s="1" t="s">
        <v>584</v>
      </c>
      <c r="C163" s="1" t="s">
        <v>585</v>
      </c>
      <c r="D163" s="1" t="s">
        <v>586</v>
      </c>
      <c r="E163">
        <v>95.275000000000006</v>
      </c>
      <c r="F163">
        <v>96.233000000000004</v>
      </c>
      <c r="G163">
        <v>65</v>
      </c>
      <c r="H163" s="1" t="s">
        <v>584</v>
      </c>
      <c r="I163" s="1" t="s">
        <v>1735</v>
      </c>
      <c r="J163" s="5" t="s">
        <v>586</v>
      </c>
      <c r="K163">
        <v>102.843</v>
      </c>
      <c r="L163">
        <v>103.877</v>
      </c>
      <c r="M163" t="s">
        <v>1995</v>
      </c>
      <c r="N163">
        <v>62.5</v>
      </c>
      <c r="O163" s="1">
        <f>AVERAGE(CombinedDelayMatch[[#This Row],[Min Trace Delay (ps)]],CombinedDelayMatch[[#This Row],[Max Trace Delay (ps)]])</f>
        <v>95.754000000000005</v>
      </c>
      <c r="P163" s="1">
        <f>AVERAGE(CombinedDelayMatch[[#This Row],[xczu5ev-sfvc784-1-e.Min Trace Delay (ps)]],CombinedDelayMatch[[#This Row],[xczu5ev-sfvc784-1-e.Max Trace Delay (ps)]])</f>
        <v>103.36</v>
      </c>
      <c r="Q163" s="1">
        <f>_xlfn.AGGREGATE(1,6,CombinedDelayMatch[[#This Row],[Average 2CG (ps)]],CombinedDelayMatch[[#This Row],[Average 5EV (ps)]])</f>
        <v>99.557000000000002</v>
      </c>
      <c r="R163" s="2">
        <f>-(IFERROR(CombinedDelayMatch[[#This Row],[Average]], 0)-IFERROR(CombinedDelayMatch[[#This Row],[Average 5EV (ps)]],0))</f>
        <v>3.8029999999999973</v>
      </c>
      <c r="S163"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13.552250000000001</v>
      </c>
      <c r="T163"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63" s="4">
        <f>CombinedDelayMatch[[#This Row],[Average]]+CombinedDelayMatch[[#This Row],[5EV Adjustment]]</f>
        <v>99.557000000000002</v>
      </c>
      <c r="V163" s="4">
        <f>CombinedDelayMatch[[#This Row],[Adj. Average (ps)]]/6.5</f>
        <v>15.316461538461539</v>
      </c>
      <c r="W163" s="2">
        <f>-(CombinedDelayMatch[[#This Row],[Adj. Average (ps)]]-CombinedDelayMatch[[#This Row],[Average 2CG (ps)]])</f>
        <v>-3.8029999999999973</v>
      </c>
      <c r="X16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-13.552250000000001</v>
      </c>
      <c r="Y163" s="2">
        <f>-(IFERROR(CombinedDelayMatch[[#This Row],[Adj. Average (ps)]], 0)-IFERROR(CombinedDelayMatch[[#This Row],[Average 5EV (ps)]],0))</f>
        <v>3.8029999999999973</v>
      </c>
      <c r="Z16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13.552250000000001</v>
      </c>
    </row>
    <row r="164" spans="1:26" x14ac:dyDescent="0.25">
      <c r="A164">
        <v>65</v>
      </c>
      <c r="B164" s="1" t="s">
        <v>587</v>
      </c>
      <c r="C164" s="1" t="s">
        <v>588</v>
      </c>
      <c r="D164" s="1" t="s">
        <v>589</v>
      </c>
      <c r="E164">
        <v>96.009</v>
      </c>
      <c r="F164">
        <v>96.974000000000004</v>
      </c>
      <c r="G164">
        <v>65</v>
      </c>
      <c r="H164" s="1" t="s">
        <v>587</v>
      </c>
      <c r="I164" s="1" t="s">
        <v>1734</v>
      </c>
      <c r="J164" s="5" t="s">
        <v>589</v>
      </c>
      <c r="K164">
        <v>102.97199999999999</v>
      </c>
      <c r="L164">
        <v>104.00700000000001</v>
      </c>
      <c r="M164" t="s">
        <v>1995</v>
      </c>
      <c r="N164">
        <v>62.5</v>
      </c>
      <c r="O164" s="1">
        <f>AVERAGE(CombinedDelayMatch[[#This Row],[Min Trace Delay (ps)]],CombinedDelayMatch[[#This Row],[Max Trace Delay (ps)]])</f>
        <v>96.491500000000002</v>
      </c>
      <c r="P164" s="1">
        <f>AVERAGE(CombinedDelayMatch[[#This Row],[xczu5ev-sfvc784-1-e.Min Trace Delay (ps)]],CombinedDelayMatch[[#This Row],[xczu5ev-sfvc784-1-e.Max Trace Delay (ps)]])</f>
        <v>103.48949999999999</v>
      </c>
      <c r="Q164" s="1">
        <f>_xlfn.AGGREGATE(1,6,CombinedDelayMatch[[#This Row],[Average 2CG (ps)]],CombinedDelayMatch[[#This Row],[Average 5EV (ps)]])</f>
        <v>99.990499999999997</v>
      </c>
      <c r="R164" s="2">
        <f>-(IFERROR(CombinedDelayMatch[[#This Row],[Average]], 0)-IFERROR(CombinedDelayMatch[[#This Row],[Average 5EV (ps)]],0))</f>
        <v>3.4989999999999952</v>
      </c>
      <c r="S164"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13.248249999999999</v>
      </c>
      <c r="T164"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64" s="4">
        <f>CombinedDelayMatch[[#This Row],[Average]]+CombinedDelayMatch[[#This Row],[5EV Adjustment]]</f>
        <v>99.990499999999997</v>
      </c>
      <c r="V164" s="4">
        <f>CombinedDelayMatch[[#This Row],[Adj. Average (ps)]]/6.5</f>
        <v>15.383153846153846</v>
      </c>
      <c r="W164" s="2">
        <f>-(CombinedDelayMatch[[#This Row],[Adj. Average (ps)]]-CombinedDelayMatch[[#This Row],[Average 2CG (ps)]])</f>
        <v>-3.4989999999999952</v>
      </c>
      <c r="X16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-13.248249999999999</v>
      </c>
      <c r="Y164" s="2">
        <f>-(IFERROR(CombinedDelayMatch[[#This Row],[Adj. Average (ps)]], 0)-IFERROR(CombinedDelayMatch[[#This Row],[Average 5EV (ps)]],0))</f>
        <v>3.4989999999999952</v>
      </c>
      <c r="Z16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13.248249999999999</v>
      </c>
    </row>
    <row r="165" spans="1:26" x14ac:dyDescent="0.25">
      <c r="A165">
        <v>65</v>
      </c>
      <c r="B165" s="1" t="s">
        <v>596</v>
      </c>
      <c r="C165" s="1" t="s">
        <v>597</v>
      </c>
      <c r="D165" s="1" t="s">
        <v>598</v>
      </c>
      <c r="E165">
        <v>97.43</v>
      </c>
      <c r="F165">
        <v>98.409000000000006</v>
      </c>
      <c r="G165">
        <v>65</v>
      </c>
      <c r="H165" s="1" t="s">
        <v>596</v>
      </c>
      <c r="I165" s="1" t="s">
        <v>1731</v>
      </c>
      <c r="J165" s="5" t="s">
        <v>598</v>
      </c>
      <c r="K165">
        <v>78.748000000000005</v>
      </c>
      <c r="L165">
        <v>79.539000000000001</v>
      </c>
      <c r="M165" t="s">
        <v>1995</v>
      </c>
      <c r="N165">
        <v>62.5</v>
      </c>
      <c r="O165" s="1">
        <f>AVERAGE(CombinedDelayMatch[[#This Row],[Min Trace Delay (ps)]],CombinedDelayMatch[[#This Row],[Max Trace Delay (ps)]])</f>
        <v>97.919499999999999</v>
      </c>
      <c r="P165" s="1">
        <f>AVERAGE(CombinedDelayMatch[[#This Row],[xczu5ev-sfvc784-1-e.Min Trace Delay (ps)]],CombinedDelayMatch[[#This Row],[xczu5ev-sfvc784-1-e.Max Trace Delay (ps)]])</f>
        <v>79.143500000000003</v>
      </c>
      <c r="Q165" s="1">
        <f>_xlfn.AGGREGATE(1,6,CombinedDelayMatch[[#This Row],[Average 2CG (ps)]],CombinedDelayMatch[[#This Row],[Average 5EV (ps)]])</f>
        <v>88.531499999999994</v>
      </c>
      <c r="R165" s="2">
        <f>-(IFERROR(CombinedDelayMatch[[#This Row],[Average]], 0)-IFERROR(CombinedDelayMatch[[#This Row],[Average 5EV (ps)]],0))</f>
        <v>-9.387999999999991</v>
      </c>
      <c r="S165"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0.36125000000001251</v>
      </c>
      <c r="T165"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65" s="4">
        <f>CombinedDelayMatch[[#This Row],[Average]]+CombinedDelayMatch[[#This Row],[5EV Adjustment]]</f>
        <v>88.531499999999994</v>
      </c>
      <c r="V165" s="4">
        <f>CombinedDelayMatch[[#This Row],[Adj. Average (ps)]]/6.5</f>
        <v>13.620230769230769</v>
      </c>
      <c r="W165" s="2">
        <f>-(CombinedDelayMatch[[#This Row],[Adj. Average (ps)]]-CombinedDelayMatch[[#This Row],[Average 2CG (ps)]])</f>
        <v>9.3880000000000052</v>
      </c>
      <c r="X16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-0.36124999999999829</v>
      </c>
      <c r="Y165" s="2">
        <f>-(IFERROR(CombinedDelayMatch[[#This Row],[Adj. Average (ps)]], 0)-IFERROR(CombinedDelayMatch[[#This Row],[Average 5EV (ps)]],0))</f>
        <v>-9.387999999999991</v>
      </c>
      <c r="Z16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0.36125000000001251</v>
      </c>
    </row>
    <row r="166" spans="1:26" x14ac:dyDescent="0.25">
      <c r="A166">
        <v>65</v>
      </c>
      <c r="B166" s="1" t="s">
        <v>608</v>
      </c>
      <c r="C166" s="1" t="s">
        <v>609</v>
      </c>
      <c r="D166" s="1" t="s">
        <v>610</v>
      </c>
      <c r="E166">
        <v>70.960999999999999</v>
      </c>
      <c r="F166">
        <v>71.674000000000007</v>
      </c>
      <c r="G166">
        <v>65</v>
      </c>
      <c r="H166" s="1" t="s">
        <v>608</v>
      </c>
      <c r="I166" s="1" t="s">
        <v>1727</v>
      </c>
      <c r="J166" s="5" t="s">
        <v>610</v>
      </c>
      <c r="K166">
        <v>86.524000000000001</v>
      </c>
      <c r="L166">
        <v>87.394000000000005</v>
      </c>
      <c r="M166" t="s">
        <v>1995</v>
      </c>
      <c r="N166">
        <v>62.5</v>
      </c>
      <c r="O166" s="1">
        <f>AVERAGE(CombinedDelayMatch[[#This Row],[Min Trace Delay (ps)]],CombinedDelayMatch[[#This Row],[Max Trace Delay (ps)]])</f>
        <v>71.317499999999995</v>
      </c>
      <c r="P166" s="1">
        <f>AVERAGE(CombinedDelayMatch[[#This Row],[xczu5ev-sfvc784-1-e.Min Trace Delay (ps)]],CombinedDelayMatch[[#This Row],[xczu5ev-sfvc784-1-e.Max Trace Delay (ps)]])</f>
        <v>86.959000000000003</v>
      </c>
      <c r="Q166" s="1">
        <f>_xlfn.AGGREGATE(1,6,CombinedDelayMatch[[#This Row],[Average 2CG (ps)]],CombinedDelayMatch[[#This Row],[Average 5EV (ps)]])</f>
        <v>79.138249999999999</v>
      </c>
      <c r="R166" s="2">
        <f>-(IFERROR(CombinedDelayMatch[[#This Row],[Average]], 0)-IFERROR(CombinedDelayMatch[[#This Row],[Average 5EV (ps)]],0))</f>
        <v>7.8207500000000039</v>
      </c>
      <c r="S166"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17.570000000000007</v>
      </c>
      <c r="T166"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66" s="4">
        <f>CombinedDelayMatch[[#This Row],[Average]]+CombinedDelayMatch[[#This Row],[5EV Adjustment]]</f>
        <v>79.138249999999999</v>
      </c>
      <c r="V166" s="4">
        <f>CombinedDelayMatch[[#This Row],[Adj. Average (ps)]]/6.5</f>
        <v>12.175115384615385</v>
      </c>
      <c r="W166" s="2">
        <f>-(CombinedDelayMatch[[#This Row],[Adj. Average (ps)]]-CombinedDelayMatch[[#This Row],[Average 2CG (ps)]])</f>
        <v>-7.8207500000000039</v>
      </c>
      <c r="X16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-17.570000000000007</v>
      </c>
      <c r="Y166" s="2">
        <f>-(IFERROR(CombinedDelayMatch[[#This Row],[Adj. Average (ps)]], 0)-IFERROR(CombinedDelayMatch[[#This Row],[Average 5EV (ps)]],0))</f>
        <v>7.8207500000000039</v>
      </c>
      <c r="Z16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17.570000000000007</v>
      </c>
    </row>
    <row r="167" spans="1:26" x14ac:dyDescent="0.25">
      <c r="A167">
        <v>65</v>
      </c>
      <c r="B167" s="1" t="s">
        <v>611</v>
      </c>
      <c r="C167" s="1" t="s">
        <v>612</v>
      </c>
      <c r="D167" s="1" t="s">
        <v>613</v>
      </c>
      <c r="E167">
        <v>70.974000000000004</v>
      </c>
      <c r="F167">
        <v>71.686999999999998</v>
      </c>
      <c r="G167">
        <v>65</v>
      </c>
      <c r="H167" s="1" t="s">
        <v>611</v>
      </c>
      <c r="I167" s="1" t="s">
        <v>1726</v>
      </c>
      <c r="J167" s="5" t="s">
        <v>613</v>
      </c>
      <c r="K167">
        <v>86.147999999999996</v>
      </c>
      <c r="L167">
        <v>87.013999999999996</v>
      </c>
      <c r="M167" t="s">
        <v>1995</v>
      </c>
      <c r="N167">
        <v>62.5</v>
      </c>
      <c r="O167" s="1">
        <f>AVERAGE(CombinedDelayMatch[[#This Row],[Min Trace Delay (ps)]],CombinedDelayMatch[[#This Row],[Max Trace Delay (ps)]])</f>
        <v>71.330500000000001</v>
      </c>
      <c r="P167" s="1">
        <f>AVERAGE(CombinedDelayMatch[[#This Row],[xczu5ev-sfvc784-1-e.Min Trace Delay (ps)]],CombinedDelayMatch[[#This Row],[xczu5ev-sfvc784-1-e.Max Trace Delay (ps)]])</f>
        <v>86.580999999999989</v>
      </c>
      <c r="Q167" s="1">
        <f>_xlfn.AGGREGATE(1,6,CombinedDelayMatch[[#This Row],[Average 2CG (ps)]],CombinedDelayMatch[[#This Row],[Average 5EV (ps)]])</f>
        <v>78.955749999999995</v>
      </c>
      <c r="R167" s="2">
        <f>-(IFERROR(CombinedDelayMatch[[#This Row],[Average]], 0)-IFERROR(CombinedDelayMatch[[#This Row],[Average 5EV (ps)]],0))</f>
        <v>7.6252499999999941</v>
      </c>
      <c r="S167"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17.374499999999998</v>
      </c>
      <c r="T167"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67" s="4">
        <f>CombinedDelayMatch[[#This Row],[Average]]+CombinedDelayMatch[[#This Row],[5EV Adjustment]]</f>
        <v>78.955749999999995</v>
      </c>
      <c r="V167" s="4">
        <f>CombinedDelayMatch[[#This Row],[Adj. Average (ps)]]/6.5</f>
        <v>12.147038461538461</v>
      </c>
      <c r="W167" s="2">
        <f>-(CombinedDelayMatch[[#This Row],[Adj. Average (ps)]]-CombinedDelayMatch[[#This Row],[Average 2CG (ps)]])</f>
        <v>-7.6252499999999941</v>
      </c>
      <c r="X16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-17.374499999999998</v>
      </c>
      <c r="Y167" s="2">
        <f>-(IFERROR(CombinedDelayMatch[[#This Row],[Adj. Average (ps)]], 0)-IFERROR(CombinedDelayMatch[[#This Row],[Average 5EV (ps)]],0))</f>
        <v>7.6252499999999941</v>
      </c>
      <c r="Z16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17.374499999999998</v>
      </c>
    </row>
    <row r="168" spans="1:26" x14ac:dyDescent="0.25">
      <c r="A168">
        <v>65</v>
      </c>
      <c r="B168" s="1" t="s">
        <v>614</v>
      </c>
      <c r="C168" s="1" t="s">
        <v>615</v>
      </c>
      <c r="D168" s="1" t="s">
        <v>616</v>
      </c>
      <c r="E168">
        <v>71.710999999999999</v>
      </c>
      <c r="F168">
        <v>72.430999999999997</v>
      </c>
      <c r="G168">
        <v>65</v>
      </c>
      <c r="H168" s="1" t="s">
        <v>614</v>
      </c>
      <c r="I168" s="1" t="s">
        <v>1725</v>
      </c>
      <c r="J168" s="5" t="s">
        <v>616</v>
      </c>
      <c r="K168">
        <v>101.398</v>
      </c>
      <c r="L168">
        <v>102.417</v>
      </c>
      <c r="M168" t="s">
        <v>1995</v>
      </c>
      <c r="N168">
        <v>62.5</v>
      </c>
      <c r="O168" s="1">
        <f>AVERAGE(CombinedDelayMatch[[#This Row],[Min Trace Delay (ps)]],CombinedDelayMatch[[#This Row],[Max Trace Delay (ps)]])</f>
        <v>72.070999999999998</v>
      </c>
      <c r="P168" s="1">
        <f>AVERAGE(CombinedDelayMatch[[#This Row],[xczu5ev-sfvc784-1-e.Min Trace Delay (ps)]],CombinedDelayMatch[[#This Row],[xczu5ev-sfvc784-1-e.Max Trace Delay (ps)]])</f>
        <v>101.9075</v>
      </c>
      <c r="Q168" s="1">
        <f>_xlfn.AGGREGATE(1,6,CombinedDelayMatch[[#This Row],[Average 2CG (ps)]],CombinedDelayMatch[[#This Row],[Average 5EV (ps)]])</f>
        <v>86.989249999999998</v>
      </c>
      <c r="R168" s="2">
        <f>-(IFERROR(CombinedDelayMatch[[#This Row],[Average]], 0)-IFERROR(CombinedDelayMatch[[#This Row],[Average 5EV (ps)]],0))</f>
        <v>14.91825</v>
      </c>
      <c r="S168"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24.667500000000004</v>
      </c>
      <c r="T168"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68" s="4">
        <f>CombinedDelayMatch[[#This Row],[Average]]+CombinedDelayMatch[[#This Row],[5EV Adjustment]]</f>
        <v>86.989249999999998</v>
      </c>
      <c r="V168" s="4">
        <f>CombinedDelayMatch[[#This Row],[Adj. Average (ps)]]/6.5</f>
        <v>13.382961538461538</v>
      </c>
      <c r="W168" s="2">
        <f>-(CombinedDelayMatch[[#This Row],[Adj. Average (ps)]]-CombinedDelayMatch[[#This Row],[Average 2CG (ps)]])</f>
        <v>-14.91825</v>
      </c>
      <c r="X16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-24.667500000000004</v>
      </c>
      <c r="Y168" s="2">
        <f>-(IFERROR(CombinedDelayMatch[[#This Row],[Adj. Average (ps)]], 0)-IFERROR(CombinedDelayMatch[[#This Row],[Average 5EV (ps)]],0))</f>
        <v>14.91825</v>
      </c>
      <c r="Z16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24.667500000000004</v>
      </c>
    </row>
    <row r="169" spans="1:26" x14ac:dyDescent="0.25">
      <c r="A169">
        <v>65</v>
      </c>
      <c r="B169" s="1" t="s">
        <v>617</v>
      </c>
      <c r="C169" s="1" t="s">
        <v>618</v>
      </c>
      <c r="D169" s="1" t="s">
        <v>619</v>
      </c>
      <c r="E169">
        <v>72.358999999999995</v>
      </c>
      <c r="F169">
        <v>73.087000000000003</v>
      </c>
      <c r="G169">
        <v>65</v>
      </c>
      <c r="H169" s="1" t="s">
        <v>617</v>
      </c>
      <c r="I169" s="1" t="s">
        <v>1724</v>
      </c>
      <c r="J169" s="5" t="s">
        <v>619</v>
      </c>
      <c r="K169">
        <v>100.31699999999999</v>
      </c>
      <c r="L169">
        <v>101.325</v>
      </c>
      <c r="M169" t="s">
        <v>1995</v>
      </c>
      <c r="N169">
        <v>62.5</v>
      </c>
      <c r="O169" s="1">
        <f>AVERAGE(CombinedDelayMatch[[#This Row],[Min Trace Delay (ps)]],CombinedDelayMatch[[#This Row],[Max Trace Delay (ps)]])</f>
        <v>72.722999999999999</v>
      </c>
      <c r="P169" s="1">
        <f>AVERAGE(CombinedDelayMatch[[#This Row],[xczu5ev-sfvc784-1-e.Min Trace Delay (ps)]],CombinedDelayMatch[[#This Row],[xczu5ev-sfvc784-1-e.Max Trace Delay (ps)]])</f>
        <v>100.821</v>
      </c>
      <c r="Q169" s="1">
        <f>_xlfn.AGGREGATE(1,6,CombinedDelayMatch[[#This Row],[Average 2CG (ps)]],CombinedDelayMatch[[#This Row],[Average 5EV (ps)]])</f>
        <v>86.771999999999991</v>
      </c>
      <c r="R169" s="2">
        <f>-(IFERROR(CombinedDelayMatch[[#This Row],[Average]], 0)-IFERROR(CombinedDelayMatch[[#This Row],[Average 5EV (ps)]],0))</f>
        <v>14.049000000000007</v>
      </c>
      <c r="S169"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23.79825000000001</v>
      </c>
      <c r="T169"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69" s="4">
        <f>CombinedDelayMatch[[#This Row],[Average]]+CombinedDelayMatch[[#This Row],[5EV Adjustment]]</f>
        <v>86.771999999999991</v>
      </c>
      <c r="V169" s="4">
        <f>CombinedDelayMatch[[#This Row],[Adj. Average (ps)]]/6.5</f>
        <v>13.34953846153846</v>
      </c>
      <c r="W169" s="2">
        <f>-(CombinedDelayMatch[[#This Row],[Adj. Average (ps)]]-CombinedDelayMatch[[#This Row],[Average 2CG (ps)]])</f>
        <v>-14.048999999999992</v>
      </c>
      <c r="X16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-23.798249999999996</v>
      </c>
      <c r="Y169" s="2">
        <f>-(IFERROR(CombinedDelayMatch[[#This Row],[Adj. Average (ps)]], 0)-IFERROR(CombinedDelayMatch[[#This Row],[Average 5EV (ps)]],0))</f>
        <v>14.049000000000007</v>
      </c>
      <c r="Z16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23.79825000000001</v>
      </c>
    </row>
    <row r="170" spans="1:26" x14ac:dyDescent="0.25">
      <c r="A170">
        <v>65</v>
      </c>
      <c r="B170" s="1" t="s">
        <v>620</v>
      </c>
      <c r="C170" s="1" t="s">
        <v>621</v>
      </c>
      <c r="D170" s="1" t="s">
        <v>622</v>
      </c>
      <c r="E170">
        <v>85.816000000000003</v>
      </c>
      <c r="F170">
        <v>86.679000000000002</v>
      </c>
      <c r="G170">
        <v>65</v>
      </c>
      <c r="H170" s="1" t="s">
        <v>620</v>
      </c>
      <c r="I170" s="1" t="s">
        <v>1723</v>
      </c>
      <c r="J170" s="5" t="s">
        <v>622</v>
      </c>
      <c r="K170">
        <v>74.459999999999994</v>
      </c>
      <c r="L170">
        <v>75.207999999999998</v>
      </c>
      <c r="M170" t="s">
        <v>1995</v>
      </c>
      <c r="N170">
        <v>62.5</v>
      </c>
      <c r="O170" s="1">
        <f>AVERAGE(CombinedDelayMatch[[#This Row],[Min Trace Delay (ps)]],CombinedDelayMatch[[#This Row],[Max Trace Delay (ps)]])</f>
        <v>86.247500000000002</v>
      </c>
      <c r="P170" s="1">
        <f>AVERAGE(CombinedDelayMatch[[#This Row],[xczu5ev-sfvc784-1-e.Min Trace Delay (ps)]],CombinedDelayMatch[[#This Row],[xczu5ev-sfvc784-1-e.Max Trace Delay (ps)]])</f>
        <v>74.834000000000003</v>
      </c>
      <c r="Q170" s="1">
        <f>_xlfn.AGGREGATE(1,6,CombinedDelayMatch[[#This Row],[Average 2CG (ps)]],CombinedDelayMatch[[#This Row],[Average 5EV (ps)]])</f>
        <v>80.540750000000003</v>
      </c>
      <c r="R170" s="2">
        <f>-(IFERROR(CombinedDelayMatch[[#This Row],[Average]], 0)-IFERROR(CombinedDelayMatch[[#This Row],[Average 5EV (ps)]],0))</f>
        <v>-5.7067499999999995</v>
      </c>
      <c r="S170"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4.042500000000004</v>
      </c>
      <c r="T170"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70" s="4">
        <f>CombinedDelayMatch[[#This Row],[Average]]+CombinedDelayMatch[[#This Row],[5EV Adjustment]]</f>
        <v>80.540750000000003</v>
      </c>
      <c r="V170" s="4">
        <f>CombinedDelayMatch[[#This Row],[Adj. Average (ps)]]/6.5</f>
        <v>12.390884615384616</v>
      </c>
      <c r="W170" s="2">
        <f>-(CombinedDelayMatch[[#This Row],[Adj. Average (ps)]]-CombinedDelayMatch[[#This Row],[Average 2CG (ps)]])</f>
        <v>5.7067499999999995</v>
      </c>
      <c r="X17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-4.042500000000004</v>
      </c>
      <c r="Y170" s="2">
        <f>-(IFERROR(CombinedDelayMatch[[#This Row],[Adj. Average (ps)]], 0)-IFERROR(CombinedDelayMatch[[#This Row],[Average 5EV (ps)]],0))</f>
        <v>-5.7067499999999995</v>
      </c>
      <c r="Z17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4.042500000000004</v>
      </c>
    </row>
    <row r="171" spans="1:26" x14ac:dyDescent="0.25">
      <c r="A171">
        <v>65</v>
      </c>
      <c r="B171" s="1" t="s">
        <v>623</v>
      </c>
      <c r="C171" s="1" t="s">
        <v>624</v>
      </c>
      <c r="D171" s="1" t="s">
        <v>625</v>
      </c>
      <c r="E171">
        <v>96.614999999999995</v>
      </c>
      <c r="F171">
        <v>97.585999999999999</v>
      </c>
      <c r="G171">
        <v>65</v>
      </c>
      <c r="H171" s="1" t="s">
        <v>623</v>
      </c>
      <c r="I171" s="1" t="s">
        <v>1722</v>
      </c>
      <c r="J171" s="5" t="s">
        <v>625</v>
      </c>
      <c r="K171">
        <v>74.260999999999996</v>
      </c>
      <c r="L171">
        <v>75.007999999999996</v>
      </c>
      <c r="M171" t="s">
        <v>1995</v>
      </c>
      <c r="N171">
        <v>62.5</v>
      </c>
      <c r="O171" s="1">
        <f>AVERAGE(CombinedDelayMatch[[#This Row],[Min Trace Delay (ps)]],CombinedDelayMatch[[#This Row],[Max Trace Delay (ps)]])</f>
        <v>97.100499999999997</v>
      </c>
      <c r="P171" s="1">
        <f>AVERAGE(CombinedDelayMatch[[#This Row],[xczu5ev-sfvc784-1-e.Min Trace Delay (ps)]],CombinedDelayMatch[[#This Row],[xczu5ev-sfvc784-1-e.Max Trace Delay (ps)]])</f>
        <v>74.634500000000003</v>
      </c>
      <c r="Q171" s="1">
        <f>_xlfn.AGGREGATE(1,6,CombinedDelayMatch[[#This Row],[Average 2CG (ps)]],CombinedDelayMatch[[#This Row],[Average 5EV (ps)]])</f>
        <v>85.867500000000007</v>
      </c>
      <c r="R171" s="2">
        <f>-(IFERROR(CombinedDelayMatch[[#This Row],[Average]], 0)-IFERROR(CombinedDelayMatch[[#This Row],[Average 5EV (ps)]],0))</f>
        <v>-11.233000000000004</v>
      </c>
      <c r="S171"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-1.4837500000000006</v>
      </c>
      <c r="T171"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71" s="4">
        <f>CombinedDelayMatch[[#This Row],[Average]]+CombinedDelayMatch[[#This Row],[5EV Adjustment]]</f>
        <v>85.867500000000007</v>
      </c>
      <c r="V171" s="4">
        <f>CombinedDelayMatch[[#This Row],[Adj. Average (ps)]]/6.5</f>
        <v>13.210384615384616</v>
      </c>
      <c r="W171" s="2">
        <f>-(CombinedDelayMatch[[#This Row],[Adj. Average (ps)]]-CombinedDelayMatch[[#This Row],[Average 2CG (ps)]])</f>
        <v>11.23299999999999</v>
      </c>
      <c r="X17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1.4837499999999864</v>
      </c>
      <c r="Y171" s="2">
        <f>-(IFERROR(CombinedDelayMatch[[#This Row],[Adj. Average (ps)]], 0)-IFERROR(CombinedDelayMatch[[#This Row],[Average 5EV (ps)]],0))</f>
        <v>-11.233000000000004</v>
      </c>
      <c r="Z17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-1.4837500000000006</v>
      </c>
    </row>
    <row r="172" spans="1:26" x14ac:dyDescent="0.25">
      <c r="A172">
        <v>65</v>
      </c>
      <c r="B172" s="1" t="s">
        <v>626</v>
      </c>
      <c r="C172" s="1" t="s">
        <v>627</v>
      </c>
      <c r="D172" s="1" t="s">
        <v>628</v>
      </c>
      <c r="E172">
        <v>71.760999999999996</v>
      </c>
      <c r="F172">
        <v>72.481999999999999</v>
      </c>
      <c r="G172">
        <v>65</v>
      </c>
      <c r="H172" s="1" t="s">
        <v>626</v>
      </c>
      <c r="I172" s="1" t="s">
        <v>1721</v>
      </c>
      <c r="J172" s="5" t="s">
        <v>628</v>
      </c>
      <c r="K172">
        <v>74.251000000000005</v>
      </c>
      <c r="L172">
        <v>74.997</v>
      </c>
      <c r="M172" t="s">
        <v>1995</v>
      </c>
      <c r="N172">
        <v>62.5</v>
      </c>
      <c r="O172" s="1">
        <f>AVERAGE(CombinedDelayMatch[[#This Row],[Min Trace Delay (ps)]],CombinedDelayMatch[[#This Row],[Max Trace Delay (ps)]])</f>
        <v>72.121499999999997</v>
      </c>
      <c r="P172" s="1">
        <f>AVERAGE(CombinedDelayMatch[[#This Row],[xczu5ev-sfvc784-1-e.Min Trace Delay (ps)]],CombinedDelayMatch[[#This Row],[xczu5ev-sfvc784-1-e.Max Trace Delay (ps)]])</f>
        <v>74.623999999999995</v>
      </c>
      <c r="Q172" s="1">
        <f>_xlfn.AGGREGATE(1,6,CombinedDelayMatch[[#This Row],[Average 2CG (ps)]],CombinedDelayMatch[[#This Row],[Average 5EV (ps)]])</f>
        <v>73.372749999999996</v>
      </c>
      <c r="R172" s="2">
        <f>-(IFERROR(CombinedDelayMatch[[#This Row],[Average]], 0)-IFERROR(CombinedDelayMatch[[#This Row],[Average 5EV (ps)]],0))</f>
        <v>1.2512499999999989</v>
      </c>
      <c r="S172"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11.000500000000002</v>
      </c>
      <c r="T172"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72" s="4">
        <f>CombinedDelayMatch[[#This Row],[Average]]+CombinedDelayMatch[[#This Row],[5EV Adjustment]]</f>
        <v>73.372749999999996</v>
      </c>
      <c r="V172" s="4">
        <f>CombinedDelayMatch[[#This Row],[Adj. Average (ps)]]/6.5</f>
        <v>11.288115384615384</v>
      </c>
      <c r="W172" s="2">
        <f>-(CombinedDelayMatch[[#This Row],[Adj. Average (ps)]]-CombinedDelayMatch[[#This Row],[Average 2CG (ps)]])</f>
        <v>-1.2512499999999989</v>
      </c>
      <c r="X17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-11.000500000000002</v>
      </c>
      <c r="Y172" s="2">
        <f>-(IFERROR(CombinedDelayMatch[[#This Row],[Adj. Average (ps)]], 0)-IFERROR(CombinedDelayMatch[[#This Row],[Average 5EV (ps)]],0))</f>
        <v>1.2512499999999989</v>
      </c>
      <c r="Z17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11.000500000000002</v>
      </c>
    </row>
    <row r="173" spans="1:26" x14ac:dyDescent="0.25">
      <c r="A173">
        <v>65</v>
      </c>
      <c r="B173" s="1" t="s">
        <v>629</v>
      </c>
      <c r="C173" s="1" t="s">
        <v>630</v>
      </c>
      <c r="D173" s="1" t="s">
        <v>631</v>
      </c>
      <c r="E173">
        <v>72.494</v>
      </c>
      <c r="F173">
        <v>73.222999999999999</v>
      </c>
      <c r="G173">
        <v>65</v>
      </c>
      <c r="H173" s="1" t="s">
        <v>629</v>
      </c>
      <c r="I173" s="1" t="s">
        <v>1720</v>
      </c>
      <c r="J173" s="5" t="s">
        <v>631</v>
      </c>
      <c r="K173">
        <v>75.263000000000005</v>
      </c>
      <c r="L173">
        <v>76.02</v>
      </c>
      <c r="M173" t="s">
        <v>1995</v>
      </c>
      <c r="N173">
        <v>62.5</v>
      </c>
      <c r="O173" s="1">
        <f>AVERAGE(CombinedDelayMatch[[#This Row],[Min Trace Delay (ps)]],CombinedDelayMatch[[#This Row],[Max Trace Delay (ps)]])</f>
        <v>72.858499999999992</v>
      </c>
      <c r="P173" s="1">
        <f>AVERAGE(CombinedDelayMatch[[#This Row],[xczu5ev-sfvc784-1-e.Min Trace Delay (ps)]],CombinedDelayMatch[[#This Row],[xczu5ev-sfvc784-1-e.Max Trace Delay (ps)]])</f>
        <v>75.641500000000008</v>
      </c>
      <c r="Q173" s="1">
        <f>_xlfn.AGGREGATE(1,6,CombinedDelayMatch[[#This Row],[Average 2CG (ps)]],CombinedDelayMatch[[#This Row],[Average 5EV (ps)]])</f>
        <v>74.25</v>
      </c>
      <c r="R173" s="2">
        <f>-(IFERROR(CombinedDelayMatch[[#This Row],[Average]], 0)-IFERROR(CombinedDelayMatch[[#This Row],[Average 5EV (ps)]],0))</f>
        <v>1.3915000000000077</v>
      </c>
      <c r="S173"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11.140750000000011</v>
      </c>
      <c r="T173"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73" s="4">
        <f>CombinedDelayMatch[[#This Row],[Average]]+CombinedDelayMatch[[#This Row],[5EV Adjustment]]</f>
        <v>74.25</v>
      </c>
      <c r="V173" s="4">
        <f>CombinedDelayMatch[[#This Row],[Adj. Average (ps)]]/6.5</f>
        <v>11.423076923076923</v>
      </c>
      <c r="W173" s="2">
        <f>-(CombinedDelayMatch[[#This Row],[Adj. Average (ps)]]-CombinedDelayMatch[[#This Row],[Average 2CG (ps)]])</f>
        <v>-1.3915000000000077</v>
      </c>
      <c r="X17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-11.140750000000011</v>
      </c>
      <c r="Y173" s="2">
        <f>-(IFERROR(CombinedDelayMatch[[#This Row],[Adj. Average (ps)]], 0)-IFERROR(CombinedDelayMatch[[#This Row],[Average 5EV (ps)]],0))</f>
        <v>1.3915000000000077</v>
      </c>
      <c r="Z17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11.140750000000011</v>
      </c>
    </row>
    <row r="174" spans="1:26" x14ac:dyDescent="0.25">
      <c r="A174">
        <v>65</v>
      </c>
      <c r="B174" s="1" t="s">
        <v>632</v>
      </c>
      <c r="C174" s="1" t="s">
        <v>633</v>
      </c>
      <c r="D174" s="1" t="s">
        <v>634</v>
      </c>
      <c r="E174">
        <v>77.817999999999998</v>
      </c>
      <c r="F174">
        <v>78.599999999999994</v>
      </c>
      <c r="G174">
        <v>65</v>
      </c>
      <c r="H174" s="1" t="s">
        <v>632</v>
      </c>
      <c r="I174" s="1" t="s">
        <v>1719</v>
      </c>
      <c r="J174" s="5" t="s">
        <v>634</v>
      </c>
      <c r="K174">
        <v>97.426000000000002</v>
      </c>
      <c r="L174">
        <v>98.405000000000001</v>
      </c>
      <c r="M174" t="s">
        <v>1995</v>
      </c>
      <c r="N174">
        <v>62.5</v>
      </c>
      <c r="O174" s="1">
        <f>AVERAGE(CombinedDelayMatch[[#This Row],[Min Trace Delay (ps)]],CombinedDelayMatch[[#This Row],[Max Trace Delay (ps)]])</f>
        <v>78.209000000000003</v>
      </c>
      <c r="P174" s="1">
        <f>AVERAGE(CombinedDelayMatch[[#This Row],[xczu5ev-sfvc784-1-e.Min Trace Delay (ps)]],CombinedDelayMatch[[#This Row],[xczu5ev-sfvc784-1-e.Max Trace Delay (ps)]])</f>
        <v>97.915500000000009</v>
      </c>
      <c r="Q174" s="1">
        <f>_xlfn.AGGREGATE(1,6,CombinedDelayMatch[[#This Row],[Average 2CG (ps)]],CombinedDelayMatch[[#This Row],[Average 5EV (ps)]])</f>
        <v>88.062250000000006</v>
      </c>
      <c r="R174" s="2">
        <f>-(IFERROR(CombinedDelayMatch[[#This Row],[Average]], 0)-IFERROR(CombinedDelayMatch[[#This Row],[Average 5EV (ps)]],0))</f>
        <v>9.8532500000000027</v>
      </c>
      <c r="S174"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19.602500000000006</v>
      </c>
      <c r="T174"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74" s="4">
        <f>CombinedDelayMatch[[#This Row],[Average]]+CombinedDelayMatch[[#This Row],[5EV Adjustment]]</f>
        <v>88.062250000000006</v>
      </c>
      <c r="V174" s="4">
        <f>CombinedDelayMatch[[#This Row],[Adj. Average (ps)]]/6.5</f>
        <v>13.548038461538463</v>
      </c>
      <c r="W174" s="2">
        <f>-(CombinedDelayMatch[[#This Row],[Adj. Average (ps)]]-CombinedDelayMatch[[#This Row],[Average 2CG (ps)]])</f>
        <v>-9.8532500000000027</v>
      </c>
      <c r="X17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-19.602500000000006</v>
      </c>
      <c r="Y174" s="2">
        <f>-(IFERROR(CombinedDelayMatch[[#This Row],[Adj. Average (ps)]], 0)-IFERROR(CombinedDelayMatch[[#This Row],[Average 5EV (ps)]],0))</f>
        <v>9.8532500000000027</v>
      </c>
      <c r="Z17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19.602500000000006</v>
      </c>
    </row>
    <row r="175" spans="1:26" x14ac:dyDescent="0.25">
      <c r="A175">
        <v>65</v>
      </c>
      <c r="B175" s="1" t="s">
        <v>635</v>
      </c>
      <c r="C175" s="1" t="s">
        <v>636</v>
      </c>
      <c r="D175" s="1" t="s">
        <v>637</v>
      </c>
      <c r="E175">
        <v>78.117999999999995</v>
      </c>
      <c r="F175">
        <v>78.903000000000006</v>
      </c>
      <c r="G175">
        <v>65</v>
      </c>
      <c r="H175" s="1" t="s">
        <v>635</v>
      </c>
      <c r="I175" s="1" t="s">
        <v>1718</v>
      </c>
      <c r="J175" s="5" t="s">
        <v>637</v>
      </c>
      <c r="K175">
        <v>96.798000000000002</v>
      </c>
      <c r="L175">
        <v>97.771000000000001</v>
      </c>
      <c r="M175" t="s">
        <v>1995</v>
      </c>
      <c r="N175">
        <v>62.5</v>
      </c>
      <c r="O175" s="1">
        <f>AVERAGE(CombinedDelayMatch[[#This Row],[Min Trace Delay (ps)]],CombinedDelayMatch[[#This Row],[Max Trace Delay (ps)]])</f>
        <v>78.510500000000008</v>
      </c>
      <c r="P175" s="1">
        <f>AVERAGE(CombinedDelayMatch[[#This Row],[xczu5ev-sfvc784-1-e.Min Trace Delay (ps)]],CombinedDelayMatch[[#This Row],[xczu5ev-sfvc784-1-e.Max Trace Delay (ps)]])</f>
        <v>97.284500000000008</v>
      </c>
      <c r="Q175" s="1">
        <f>_xlfn.AGGREGATE(1,6,CombinedDelayMatch[[#This Row],[Average 2CG (ps)]],CombinedDelayMatch[[#This Row],[Average 5EV (ps)]])</f>
        <v>87.897500000000008</v>
      </c>
      <c r="R175" s="2">
        <f>-(IFERROR(CombinedDelayMatch[[#This Row],[Average]], 0)-IFERROR(CombinedDelayMatch[[#This Row],[Average 5EV (ps)]],0))</f>
        <v>9.3870000000000005</v>
      </c>
      <c r="S175"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19.136250000000004</v>
      </c>
      <c r="T175"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75" s="4">
        <f>CombinedDelayMatch[[#This Row],[Average]]+CombinedDelayMatch[[#This Row],[5EV Adjustment]]</f>
        <v>87.897500000000008</v>
      </c>
      <c r="V175" s="4">
        <f>CombinedDelayMatch[[#This Row],[Adj. Average (ps)]]/6.5</f>
        <v>13.522692307692308</v>
      </c>
      <c r="W175" s="2">
        <f>-(CombinedDelayMatch[[#This Row],[Adj. Average (ps)]]-CombinedDelayMatch[[#This Row],[Average 2CG (ps)]])</f>
        <v>-9.3870000000000005</v>
      </c>
      <c r="X17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-19.136250000000004</v>
      </c>
      <c r="Y175" s="2">
        <f>-(IFERROR(CombinedDelayMatch[[#This Row],[Adj. Average (ps)]], 0)-IFERROR(CombinedDelayMatch[[#This Row],[Average 5EV (ps)]],0))</f>
        <v>9.3870000000000005</v>
      </c>
      <c r="Z17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19.136250000000004</v>
      </c>
    </row>
    <row r="176" spans="1:26" x14ac:dyDescent="0.25">
      <c r="A176">
        <v>65</v>
      </c>
      <c r="B176" s="1" t="s">
        <v>638</v>
      </c>
      <c r="C176" s="1" t="s">
        <v>639</v>
      </c>
      <c r="D176" s="1" t="s">
        <v>640</v>
      </c>
      <c r="E176">
        <v>94.981999999999999</v>
      </c>
      <c r="F176">
        <v>95.936999999999998</v>
      </c>
      <c r="G176">
        <v>65</v>
      </c>
      <c r="H176" s="1" t="s">
        <v>638</v>
      </c>
      <c r="I176" s="1" t="s">
        <v>1717</v>
      </c>
      <c r="J176" s="5" t="s">
        <v>640</v>
      </c>
      <c r="K176">
        <v>82.471000000000004</v>
      </c>
      <c r="L176">
        <v>83.3</v>
      </c>
      <c r="M176" t="s">
        <v>1995</v>
      </c>
      <c r="N176">
        <v>62.5</v>
      </c>
      <c r="O176" s="1">
        <f>AVERAGE(CombinedDelayMatch[[#This Row],[Min Trace Delay (ps)]],CombinedDelayMatch[[#This Row],[Max Trace Delay (ps)]])</f>
        <v>95.459499999999991</v>
      </c>
      <c r="P176" s="1">
        <f>AVERAGE(CombinedDelayMatch[[#This Row],[xczu5ev-sfvc784-1-e.Min Trace Delay (ps)]],CombinedDelayMatch[[#This Row],[xczu5ev-sfvc784-1-e.Max Trace Delay (ps)]])</f>
        <v>82.885500000000008</v>
      </c>
      <c r="Q176" s="1">
        <f>_xlfn.AGGREGATE(1,6,CombinedDelayMatch[[#This Row],[Average 2CG (ps)]],CombinedDelayMatch[[#This Row],[Average 5EV (ps)]])</f>
        <v>89.172499999999999</v>
      </c>
      <c r="R176" s="2">
        <f>-(IFERROR(CombinedDelayMatch[[#This Row],[Average]], 0)-IFERROR(CombinedDelayMatch[[#This Row],[Average 5EV (ps)]],0))</f>
        <v>-6.2869999999999919</v>
      </c>
      <c r="S176"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3.4622500000000116</v>
      </c>
      <c r="T176"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76" s="4">
        <f>CombinedDelayMatch[[#This Row],[Average]]+CombinedDelayMatch[[#This Row],[5EV Adjustment]]</f>
        <v>89.172499999999999</v>
      </c>
      <c r="V176" s="4">
        <f>CombinedDelayMatch[[#This Row],[Adj. Average (ps)]]/6.5</f>
        <v>13.718846153846155</v>
      </c>
      <c r="W176" s="2">
        <f>-(CombinedDelayMatch[[#This Row],[Adj. Average (ps)]]-CombinedDelayMatch[[#This Row],[Average 2CG (ps)]])</f>
        <v>6.2869999999999919</v>
      </c>
      <c r="X17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-3.4622500000000116</v>
      </c>
      <c r="Y176" s="2">
        <f>-(IFERROR(CombinedDelayMatch[[#This Row],[Adj. Average (ps)]], 0)-IFERROR(CombinedDelayMatch[[#This Row],[Average 5EV (ps)]],0))</f>
        <v>-6.2869999999999919</v>
      </c>
      <c r="Z17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3.4622500000000116</v>
      </c>
    </row>
    <row r="177" spans="1:26" x14ac:dyDescent="0.25">
      <c r="A177">
        <v>65</v>
      </c>
      <c r="B177" s="1" t="s">
        <v>641</v>
      </c>
      <c r="C177" s="1" t="s">
        <v>642</v>
      </c>
      <c r="D177" s="1" t="s">
        <v>643</v>
      </c>
      <c r="E177">
        <v>98.971999999999994</v>
      </c>
      <c r="F177">
        <v>99.965999999999994</v>
      </c>
      <c r="G177">
        <v>65</v>
      </c>
      <c r="H177" s="1" t="s">
        <v>641</v>
      </c>
      <c r="I177" s="1" t="s">
        <v>1716</v>
      </c>
      <c r="J177" s="5" t="s">
        <v>643</v>
      </c>
      <c r="K177">
        <v>81.557000000000002</v>
      </c>
      <c r="L177">
        <v>82.376000000000005</v>
      </c>
      <c r="M177" t="s">
        <v>1995</v>
      </c>
      <c r="N177">
        <v>62.5</v>
      </c>
      <c r="O177" s="1">
        <f>AVERAGE(CombinedDelayMatch[[#This Row],[Min Trace Delay (ps)]],CombinedDelayMatch[[#This Row],[Max Trace Delay (ps)]])</f>
        <v>99.468999999999994</v>
      </c>
      <c r="P177" s="1">
        <f>AVERAGE(CombinedDelayMatch[[#This Row],[xczu5ev-sfvc784-1-e.Min Trace Delay (ps)]],CombinedDelayMatch[[#This Row],[xczu5ev-sfvc784-1-e.Max Trace Delay (ps)]])</f>
        <v>81.966499999999996</v>
      </c>
      <c r="Q177" s="1">
        <f>_xlfn.AGGREGATE(1,6,CombinedDelayMatch[[#This Row],[Average 2CG (ps)]],CombinedDelayMatch[[#This Row],[Average 5EV (ps)]])</f>
        <v>90.717749999999995</v>
      </c>
      <c r="R177" s="2">
        <f>-(IFERROR(CombinedDelayMatch[[#This Row],[Average]], 0)-IFERROR(CombinedDelayMatch[[#This Row],[Average 5EV (ps)]],0))</f>
        <v>-8.7512499999999989</v>
      </c>
      <c r="S177"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0.99800000000000466</v>
      </c>
      <c r="T177"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77" s="4">
        <f>CombinedDelayMatch[[#This Row],[Average]]+CombinedDelayMatch[[#This Row],[5EV Adjustment]]</f>
        <v>90.717749999999995</v>
      </c>
      <c r="V177" s="4">
        <f>CombinedDelayMatch[[#This Row],[Adj. Average (ps)]]/6.5</f>
        <v>13.956576923076922</v>
      </c>
      <c r="W177" s="2">
        <f>-(CombinedDelayMatch[[#This Row],[Adj. Average (ps)]]-CombinedDelayMatch[[#This Row],[Average 2CG (ps)]])</f>
        <v>8.7512499999999989</v>
      </c>
      <c r="X17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-0.99800000000000466</v>
      </c>
      <c r="Y177" s="2">
        <f>-(IFERROR(CombinedDelayMatch[[#This Row],[Adj. Average (ps)]], 0)-IFERROR(CombinedDelayMatch[[#This Row],[Average 5EV (ps)]],0))</f>
        <v>-8.7512499999999989</v>
      </c>
      <c r="Z17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0.99800000000000466</v>
      </c>
    </row>
    <row r="178" spans="1:26" x14ac:dyDescent="0.25">
      <c r="A178">
        <v>65</v>
      </c>
      <c r="B178" s="1" t="s">
        <v>644</v>
      </c>
      <c r="C178" s="1" t="s">
        <v>645</v>
      </c>
      <c r="D178" s="1" t="s">
        <v>646</v>
      </c>
      <c r="E178">
        <v>101.78</v>
      </c>
      <c r="F178">
        <v>102.803</v>
      </c>
      <c r="G178">
        <v>65</v>
      </c>
      <c r="H178" s="1" t="s">
        <v>644</v>
      </c>
      <c r="I178" s="1" t="s">
        <v>1715</v>
      </c>
      <c r="J178" s="5" t="s">
        <v>646</v>
      </c>
      <c r="K178">
        <v>87.460999999999999</v>
      </c>
      <c r="L178">
        <v>88.34</v>
      </c>
      <c r="M178" t="s">
        <v>1995</v>
      </c>
      <c r="N178">
        <v>62.5</v>
      </c>
      <c r="O178" s="1">
        <f>AVERAGE(CombinedDelayMatch[[#This Row],[Min Trace Delay (ps)]],CombinedDelayMatch[[#This Row],[Max Trace Delay (ps)]])</f>
        <v>102.2915</v>
      </c>
      <c r="P178" s="1">
        <f>AVERAGE(CombinedDelayMatch[[#This Row],[xczu5ev-sfvc784-1-e.Min Trace Delay (ps)]],CombinedDelayMatch[[#This Row],[xczu5ev-sfvc784-1-e.Max Trace Delay (ps)]])</f>
        <v>87.900499999999994</v>
      </c>
      <c r="Q178" s="1">
        <f>_xlfn.AGGREGATE(1,6,CombinedDelayMatch[[#This Row],[Average 2CG (ps)]],CombinedDelayMatch[[#This Row],[Average 5EV (ps)]])</f>
        <v>95.096000000000004</v>
      </c>
      <c r="R178" s="2">
        <f>-(IFERROR(CombinedDelayMatch[[#This Row],[Average]], 0)-IFERROR(CombinedDelayMatch[[#This Row],[Average 5EV (ps)]],0))</f>
        <v>-7.1955000000000098</v>
      </c>
      <c r="S178"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2.5537499999999937</v>
      </c>
      <c r="T178"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78" s="4">
        <f>CombinedDelayMatch[[#This Row],[Average]]+CombinedDelayMatch[[#This Row],[5EV Adjustment]]</f>
        <v>95.096000000000004</v>
      </c>
      <c r="V178" s="4">
        <f>CombinedDelayMatch[[#This Row],[Adj. Average (ps)]]/6.5</f>
        <v>14.630153846153847</v>
      </c>
      <c r="W178" s="2">
        <f>-(CombinedDelayMatch[[#This Row],[Adj. Average (ps)]]-CombinedDelayMatch[[#This Row],[Average 2CG (ps)]])</f>
        <v>7.1954999999999956</v>
      </c>
      <c r="X17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-2.553750000000008</v>
      </c>
      <c r="Y178" s="2">
        <f>-(IFERROR(CombinedDelayMatch[[#This Row],[Adj. Average (ps)]], 0)-IFERROR(CombinedDelayMatch[[#This Row],[Average 5EV (ps)]],0))</f>
        <v>-7.1955000000000098</v>
      </c>
      <c r="Z17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2.5537499999999937</v>
      </c>
    </row>
    <row r="179" spans="1:26" x14ac:dyDescent="0.25">
      <c r="A179">
        <v>65</v>
      </c>
      <c r="B179" s="1" t="s">
        <v>647</v>
      </c>
      <c r="C179" s="1" t="s">
        <v>648</v>
      </c>
      <c r="D179" s="1" t="s">
        <v>649</v>
      </c>
      <c r="E179">
        <v>104.87</v>
      </c>
      <c r="F179">
        <v>105.92400000000001</v>
      </c>
      <c r="G179">
        <v>65</v>
      </c>
      <c r="H179" s="1" t="s">
        <v>647</v>
      </c>
      <c r="I179" s="1" t="s">
        <v>1714</v>
      </c>
      <c r="J179" s="5" t="s">
        <v>649</v>
      </c>
      <c r="K179">
        <v>82.652000000000001</v>
      </c>
      <c r="L179">
        <v>83.481999999999999</v>
      </c>
      <c r="M179" t="s">
        <v>1995</v>
      </c>
      <c r="N179">
        <v>62.5</v>
      </c>
      <c r="O179" s="1">
        <f>AVERAGE(CombinedDelayMatch[[#This Row],[Min Trace Delay (ps)]],CombinedDelayMatch[[#This Row],[Max Trace Delay (ps)]])</f>
        <v>105.39700000000001</v>
      </c>
      <c r="P179" s="1">
        <f>AVERAGE(CombinedDelayMatch[[#This Row],[xczu5ev-sfvc784-1-e.Min Trace Delay (ps)]],CombinedDelayMatch[[#This Row],[xczu5ev-sfvc784-1-e.Max Trace Delay (ps)]])</f>
        <v>83.067000000000007</v>
      </c>
      <c r="Q179" s="1">
        <f>_xlfn.AGGREGATE(1,6,CombinedDelayMatch[[#This Row],[Average 2CG (ps)]],CombinedDelayMatch[[#This Row],[Average 5EV (ps)]])</f>
        <v>94.231999999999999</v>
      </c>
      <c r="R179" s="2">
        <f>-(IFERROR(CombinedDelayMatch[[#This Row],[Average]], 0)-IFERROR(CombinedDelayMatch[[#This Row],[Average 5EV (ps)]],0))</f>
        <v>-11.164999999999992</v>
      </c>
      <c r="S179"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-1.4157499999999885</v>
      </c>
      <c r="T179"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79" s="4">
        <f>CombinedDelayMatch[[#This Row],[Average]]+CombinedDelayMatch[[#This Row],[5EV Adjustment]]</f>
        <v>94.231999999999999</v>
      </c>
      <c r="V179" s="4">
        <f>CombinedDelayMatch[[#This Row],[Adj. Average (ps)]]/6.5</f>
        <v>14.49723076923077</v>
      </c>
      <c r="W179" s="2">
        <f>-(CombinedDelayMatch[[#This Row],[Adj. Average (ps)]]-CombinedDelayMatch[[#This Row],[Average 2CG (ps)]])</f>
        <v>11.165000000000006</v>
      </c>
      <c r="X17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1.4157500000000027</v>
      </c>
      <c r="Y179" s="2">
        <f>-(IFERROR(CombinedDelayMatch[[#This Row],[Adj. Average (ps)]], 0)-IFERROR(CombinedDelayMatch[[#This Row],[Average 5EV (ps)]],0))</f>
        <v>-11.164999999999992</v>
      </c>
      <c r="Z17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-1.4157499999999885</v>
      </c>
    </row>
    <row r="180" spans="1:26" x14ac:dyDescent="0.25">
      <c r="A180">
        <v>65</v>
      </c>
      <c r="B180" s="1" t="s">
        <v>650</v>
      </c>
      <c r="C180" s="1" t="s">
        <v>651</v>
      </c>
      <c r="D180" s="1" t="s">
        <v>652</v>
      </c>
      <c r="E180">
        <v>100.90600000000001</v>
      </c>
      <c r="F180">
        <v>101.92</v>
      </c>
      <c r="G180">
        <v>65</v>
      </c>
      <c r="H180" s="1" t="s">
        <v>650</v>
      </c>
      <c r="I180" s="1" t="s">
        <v>1713</v>
      </c>
      <c r="J180" s="5" t="s">
        <v>652</v>
      </c>
      <c r="K180">
        <v>71.918000000000006</v>
      </c>
      <c r="L180">
        <v>72.641000000000005</v>
      </c>
      <c r="M180" t="s">
        <v>1995</v>
      </c>
      <c r="N180">
        <v>62.5</v>
      </c>
      <c r="O180" s="1">
        <f>AVERAGE(CombinedDelayMatch[[#This Row],[Min Trace Delay (ps)]],CombinedDelayMatch[[#This Row],[Max Trace Delay (ps)]])</f>
        <v>101.41300000000001</v>
      </c>
      <c r="P180" s="1">
        <f>AVERAGE(CombinedDelayMatch[[#This Row],[xczu5ev-sfvc784-1-e.Min Trace Delay (ps)]],CombinedDelayMatch[[#This Row],[xczu5ev-sfvc784-1-e.Max Trace Delay (ps)]])</f>
        <v>72.279500000000013</v>
      </c>
      <c r="Q180" s="1">
        <f>_xlfn.AGGREGATE(1,6,CombinedDelayMatch[[#This Row],[Average 2CG (ps)]],CombinedDelayMatch[[#This Row],[Average 5EV (ps)]])</f>
        <v>86.846250000000012</v>
      </c>
      <c r="R180" s="2">
        <f>-(IFERROR(CombinedDelayMatch[[#This Row],[Average]], 0)-IFERROR(CombinedDelayMatch[[#This Row],[Average 5EV (ps)]],0))</f>
        <v>-14.566749999999999</v>
      </c>
      <c r="S180"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-4.8174999999999955</v>
      </c>
      <c r="T180"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80" s="4">
        <f>CombinedDelayMatch[[#This Row],[Average]]+CombinedDelayMatch[[#This Row],[5EV Adjustment]]</f>
        <v>86.846250000000012</v>
      </c>
      <c r="V180" s="4">
        <f>CombinedDelayMatch[[#This Row],[Adj. Average (ps)]]/6.5</f>
        <v>13.36096153846154</v>
      </c>
      <c r="W180" s="2">
        <f>-(CombinedDelayMatch[[#This Row],[Adj. Average (ps)]]-CombinedDelayMatch[[#This Row],[Average 2CG (ps)]])</f>
        <v>14.566749999999999</v>
      </c>
      <c r="X18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4.8174999999999955</v>
      </c>
      <c r="Y180" s="2">
        <f>-(IFERROR(CombinedDelayMatch[[#This Row],[Adj. Average (ps)]], 0)-IFERROR(CombinedDelayMatch[[#This Row],[Average 5EV (ps)]],0))</f>
        <v>-14.566749999999999</v>
      </c>
      <c r="Z18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-4.8174999999999955</v>
      </c>
    </row>
    <row r="181" spans="1:26" x14ac:dyDescent="0.25">
      <c r="A181">
        <v>65</v>
      </c>
      <c r="B181" s="1" t="s">
        <v>653</v>
      </c>
      <c r="C181" s="1" t="s">
        <v>654</v>
      </c>
      <c r="D181" s="1" t="s">
        <v>655</v>
      </c>
      <c r="E181">
        <v>100.172</v>
      </c>
      <c r="F181">
        <v>101.179</v>
      </c>
      <c r="G181">
        <v>65</v>
      </c>
      <c r="H181" s="1" t="s">
        <v>653</v>
      </c>
      <c r="I181" s="1" t="s">
        <v>1712</v>
      </c>
      <c r="J181" s="5" t="s">
        <v>655</v>
      </c>
      <c r="K181">
        <v>71.798000000000002</v>
      </c>
      <c r="L181">
        <v>72.52</v>
      </c>
      <c r="M181" t="s">
        <v>1995</v>
      </c>
      <c r="N181">
        <v>62.5</v>
      </c>
      <c r="O181" s="1">
        <f>AVERAGE(CombinedDelayMatch[[#This Row],[Min Trace Delay (ps)]],CombinedDelayMatch[[#This Row],[Max Trace Delay (ps)]])</f>
        <v>100.6755</v>
      </c>
      <c r="P181" s="1">
        <f>AVERAGE(CombinedDelayMatch[[#This Row],[xczu5ev-sfvc784-1-e.Min Trace Delay (ps)]],CombinedDelayMatch[[#This Row],[xczu5ev-sfvc784-1-e.Max Trace Delay (ps)]])</f>
        <v>72.158999999999992</v>
      </c>
      <c r="Q181" s="1">
        <f>_xlfn.AGGREGATE(1,6,CombinedDelayMatch[[#This Row],[Average 2CG (ps)]],CombinedDelayMatch[[#This Row],[Average 5EV (ps)]])</f>
        <v>86.417249999999996</v>
      </c>
      <c r="R181" s="2">
        <f>-(IFERROR(CombinedDelayMatch[[#This Row],[Average]], 0)-IFERROR(CombinedDelayMatch[[#This Row],[Average 5EV (ps)]],0))</f>
        <v>-14.258250000000004</v>
      </c>
      <c r="S181"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-4.5090000000000003</v>
      </c>
      <c r="T181"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81" s="4">
        <f>CombinedDelayMatch[[#This Row],[Average]]+CombinedDelayMatch[[#This Row],[5EV Adjustment]]</f>
        <v>86.417249999999996</v>
      </c>
      <c r="V181" s="4">
        <f>CombinedDelayMatch[[#This Row],[Adj. Average (ps)]]/6.5</f>
        <v>13.294961538461537</v>
      </c>
      <c r="W181" s="2">
        <f>-(CombinedDelayMatch[[#This Row],[Adj. Average (ps)]]-CombinedDelayMatch[[#This Row],[Average 2CG (ps)]])</f>
        <v>14.258250000000004</v>
      </c>
      <c r="X18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4.5090000000000003</v>
      </c>
      <c r="Y181" s="2">
        <f>-(IFERROR(CombinedDelayMatch[[#This Row],[Adj. Average (ps)]], 0)-IFERROR(CombinedDelayMatch[[#This Row],[Average 5EV (ps)]],0))</f>
        <v>-14.258250000000004</v>
      </c>
      <c r="Z18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-4.5090000000000003</v>
      </c>
    </row>
    <row r="182" spans="1:26" x14ac:dyDescent="0.25">
      <c r="A182">
        <v>65</v>
      </c>
      <c r="B182" s="1" t="s">
        <v>656</v>
      </c>
      <c r="C182" s="1" t="s">
        <v>657</v>
      </c>
      <c r="D182" s="1" t="s">
        <v>658</v>
      </c>
      <c r="E182">
        <v>78.022999999999996</v>
      </c>
      <c r="F182">
        <v>78.807000000000002</v>
      </c>
      <c r="G182">
        <v>65</v>
      </c>
      <c r="H182" s="1" t="s">
        <v>656</v>
      </c>
      <c r="I182" s="1" t="s">
        <v>1711</v>
      </c>
      <c r="J182" s="5" t="s">
        <v>658</v>
      </c>
      <c r="K182">
        <v>71.741</v>
      </c>
      <c r="L182">
        <v>72.462000000000003</v>
      </c>
      <c r="M182" t="s">
        <v>1995</v>
      </c>
      <c r="N182">
        <v>62.5</v>
      </c>
      <c r="O182" s="1">
        <f>AVERAGE(CombinedDelayMatch[[#This Row],[Min Trace Delay (ps)]],CombinedDelayMatch[[#This Row],[Max Trace Delay (ps)]])</f>
        <v>78.414999999999992</v>
      </c>
      <c r="P182" s="1">
        <f>AVERAGE(CombinedDelayMatch[[#This Row],[xczu5ev-sfvc784-1-e.Min Trace Delay (ps)]],CombinedDelayMatch[[#This Row],[xczu5ev-sfvc784-1-e.Max Trace Delay (ps)]])</f>
        <v>72.101500000000001</v>
      </c>
      <c r="Q182" s="1">
        <f>_xlfn.AGGREGATE(1,6,CombinedDelayMatch[[#This Row],[Average 2CG (ps)]],CombinedDelayMatch[[#This Row],[Average 5EV (ps)]])</f>
        <v>75.258250000000004</v>
      </c>
      <c r="R182" s="2">
        <f>-(IFERROR(CombinedDelayMatch[[#This Row],[Average]], 0)-IFERROR(CombinedDelayMatch[[#This Row],[Average 5EV (ps)]],0))</f>
        <v>-3.1567500000000024</v>
      </c>
      <c r="S182"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6.5925000000000011</v>
      </c>
      <c r="T182"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82" s="4">
        <f>CombinedDelayMatch[[#This Row],[Average]]+CombinedDelayMatch[[#This Row],[5EV Adjustment]]</f>
        <v>75.258250000000004</v>
      </c>
      <c r="V182" s="4">
        <f>CombinedDelayMatch[[#This Row],[Adj. Average (ps)]]/6.5</f>
        <v>11.578192307692309</v>
      </c>
      <c r="W182" s="2">
        <f>-(CombinedDelayMatch[[#This Row],[Adj. Average (ps)]]-CombinedDelayMatch[[#This Row],[Average 2CG (ps)]])</f>
        <v>3.1567499999999882</v>
      </c>
      <c r="X18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-6.5925000000000153</v>
      </c>
      <c r="Y182" s="2">
        <f>-(IFERROR(CombinedDelayMatch[[#This Row],[Adj. Average (ps)]], 0)-IFERROR(CombinedDelayMatch[[#This Row],[Average 5EV (ps)]],0))</f>
        <v>-3.1567500000000024</v>
      </c>
      <c r="Z18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6.5925000000000011</v>
      </c>
    </row>
    <row r="183" spans="1:26" x14ac:dyDescent="0.25">
      <c r="A183">
        <v>65</v>
      </c>
      <c r="B183" s="1" t="s">
        <v>659</v>
      </c>
      <c r="C183" s="1" t="s">
        <v>660</v>
      </c>
      <c r="D183" s="1" t="s">
        <v>661</v>
      </c>
      <c r="E183">
        <v>77.873999999999995</v>
      </c>
      <c r="F183">
        <v>78.656999999999996</v>
      </c>
      <c r="G183">
        <v>65</v>
      </c>
      <c r="H183" s="1" t="s">
        <v>659</v>
      </c>
      <c r="I183" s="1" t="s">
        <v>1710</v>
      </c>
      <c r="J183" s="5" t="s">
        <v>661</v>
      </c>
      <c r="K183">
        <v>71.852999999999994</v>
      </c>
      <c r="L183">
        <v>72.575000000000003</v>
      </c>
      <c r="M183" t="s">
        <v>1995</v>
      </c>
      <c r="N183">
        <v>62.5</v>
      </c>
      <c r="O183" s="1">
        <f>AVERAGE(CombinedDelayMatch[[#This Row],[Min Trace Delay (ps)]],CombinedDelayMatch[[#This Row],[Max Trace Delay (ps)]])</f>
        <v>78.265500000000003</v>
      </c>
      <c r="P183" s="1">
        <f>AVERAGE(CombinedDelayMatch[[#This Row],[xczu5ev-sfvc784-1-e.Min Trace Delay (ps)]],CombinedDelayMatch[[#This Row],[xczu5ev-sfvc784-1-e.Max Trace Delay (ps)]])</f>
        <v>72.213999999999999</v>
      </c>
      <c r="Q183" s="1">
        <f>_xlfn.AGGREGATE(1,6,CombinedDelayMatch[[#This Row],[Average 2CG (ps)]],CombinedDelayMatch[[#This Row],[Average 5EV (ps)]])</f>
        <v>75.239750000000001</v>
      </c>
      <c r="R183" s="2">
        <f>-(IFERROR(CombinedDelayMatch[[#This Row],[Average]], 0)-IFERROR(CombinedDelayMatch[[#This Row],[Average 5EV (ps)]],0))</f>
        <v>-3.0257500000000022</v>
      </c>
      <c r="S183"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6.7235000000000014</v>
      </c>
      <c r="T183"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83" s="4">
        <f>CombinedDelayMatch[[#This Row],[Average]]+CombinedDelayMatch[[#This Row],[5EV Adjustment]]</f>
        <v>75.239750000000001</v>
      </c>
      <c r="V183" s="4">
        <f>CombinedDelayMatch[[#This Row],[Adj. Average (ps)]]/6.5</f>
        <v>11.575346153846153</v>
      </c>
      <c r="W183" s="2">
        <f>-(CombinedDelayMatch[[#This Row],[Adj. Average (ps)]]-CombinedDelayMatch[[#This Row],[Average 2CG (ps)]])</f>
        <v>3.0257500000000022</v>
      </c>
      <c r="X18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-6.7235000000000014</v>
      </c>
      <c r="Y183" s="2">
        <f>-(IFERROR(CombinedDelayMatch[[#This Row],[Adj. Average (ps)]], 0)-IFERROR(CombinedDelayMatch[[#This Row],[Average 5EV (ps)]],0))</f>
        <v>-3.0257500000000022</v>
      </c>
      <c r="Z18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6.7235000000000014</v>
      </c>
    </row>
    <row r="184" spans="1:26" x14ac:dyDescent="0.25">
      <c r="A184">
        <v>65</v>
      </c>
      <c r="B184" s="1" t="s">
        <v>599</v>
      </c>
      <c r="C184" s="1" t="s">
        <v>600</v>
      </c>
      <c r="D184" s="1" t="s">
        <v>601</v>
      </c>
      <c r="E184">
        <v>97.837999999999994</v>
      </c>
      <c r="F184">
        <v>98.820999999999998</v>
      </c>
      <c r="G184">
        <v>65</v>
      </c>
      <c r="H184" s="1" t="s">
        <v>599</v>
      </c>
      <c r="I184" s="1" t="s">
        <v>1730</v>
      </c>
      <c r="J184" s="5" t="s">
        <v>601</v>
      </c>
      <c r="K184">
        <v>78.436999999999998</v>
      </c>
      <c r="L184">
        <v>79.224999999999994</v>
      </c>
      <c r="M184" t="s">
        <v>1994</v>
      </c>
      <c r="N184">
        <v>62.5</v>
      </c>
      <c r="O184" s="1">
        <f>AVERAGE(CombinedDelayMatch[[#This Row],[Min Trace Delay (ps)]],CombinedDelayMatch[[#This Row],[Max Trace Delay (ps)]])</f>
        <v>98.329499999999996</v>
      </c>
      <c r="P184" s="1">
        <f>AVERAGE(CombinedDelayMatch[[#This Row],[xczu5ev-sfvc784-1-e.Min Trace Delay (ps)]],CombinedDelayMatch[[#This Row],[xczu5ev-sfvc784-1-e.Max Trace Delay (ps)]])</f>
        <v>78.830999999999989</v>
      </c>
      <c r="Q184" s="1">
        <f>_xlfn.AGGREGATE(1,6,CombinedDelayMatch[[#This Row],[Average 2CG (ps)]],CombinedDelayMatch[[#This Row],[Average 5EV (ps)]])</f>
        <v>88.580249999999992</v>
      </c>
      <c r="R184" s="2">
        <f>-(IFERROR(CombinedDelayMatch[[#This Row],[Average]], 0)-IFERROR(CombinedDelayMatch[[#This Row],[Average 5EV (ps)]],0))</f>
        <v>-9.7492500000000035</v>
      </c>
      <c r="S184"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184"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84" s="4">
        <f>CombinedDelayMatch[[#This Row],[Average]]+CombinedDelayMatch[[#This Row],[5EV Adjustment]]</f>
        <v>88.580249999999992</v>
      </c>
      <c r="V184" s="4">
        <f>CombinedDelayMatch[[#This Row],[Adj. Average (ps)]]/6.5</f>
        <v>13.627730769230768</v>
      </c>
      <c r="W184" s="2">
        <f>-(CombinedDelayMatch[[#This Row],[Adj. Average (ps)]]-CombinedDelayMatch[[#This Row],[Average 2CG (ps)]])</f>
        <v>9.7492500000000035</v>
      </c>
      <c r="X18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184" s="2">
        <f>-(IFERROR(CombinedDelayMatch[[#This Row],[Adj. Average (ps)]], 0)-IFERROR(CombinedDelayMatch[[#This Row],[Average 5EV (ps)]],0))</f>
        <v>-9.7492500000000035</v>
      </c>
      <c r="Z18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185" spans="1:26" x14ac:dyDescent="0.25">
      <c r="A185">
        <v>64</v>
      </c>
      <c r="B185" s="1" t="s">
        <v>361</v>
      </c>
      <c r="C185" s="1" t="s">
        <v>362</v>
      </c>
      <c r="D185" s="1" t="s">
        <v>363</v>
      </c>
      <c r="E185">
        <v>73.662000000000006</v>
      </c>
      <c r="F185">
        <v>74.402000000000001</v>
      </c>
      <c r="G185">
        <v>64</v>
      </c>
      <c r="H185" s="1" t="s">
        <v>361</v>
      </c>
      <c r="I185" s="1" t="s">
        <v>1807</v>
      </c>
      <c r="J185" s="5" t="s">
        <v>363</v>
      </c>
      <c r="K185">
        <v>83.480999999999995</v>
      </c>
      <c r="L185">
        <v>84.32</v>
      </c>
      <c r="M185" t="s">
        <v>1997</v>
      </c>
      <c r="N185">
        <v>62.5</v>
      </c>
      <c r="O185" s="1">
        <f>AVERAGE(CombinedDelayMatch[[#This Row],[Min Trace Delay (ps)]],CombinedDelayMatch[[#This Row],[Max Trace Delay (ps)]])</f>
        <v>74.032000000000011</v>
      </c>
      <c r="P185" s="1">
        <f>AVERAGE(CombinedDelayMatch[[#This Row],[xczu5ev-sfvc784-1-e.Min Trace Delay (ps)]],CombinedDelayMatch[[#This Row],[xczu5ev-sfvc784-1-e.Max Trace Delay (ps)]])</f>
        <v>83.900499999999994</v>
      </c>
      <c r="Q185" s="1">
        <f>_xlfn.AGGREGATE(1,6,CombinedDelayMatch[[#This Row],[Average 2CG (ps)]],CombinedDelayMatch[[#This Row],[Average 5EV (ps)]])</f>
        <v>78.966250000000002</v>
      </c>
      <c r="R185" s="2">
        <f>-(IFERROR(CombinedDelayMatch[[#This Row],[Average]], 0)-IFERROR(CombinedDelayMatch[[#This Row],[Average 5EV (ps)]],0))</f>
        <v>4.9342499999999916</v>
      </c>
      <c r="S185"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-15.045750000000012</v>
      </c>
      <c r="T185"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85" s="4">
        <f>CombinedDelayMatch[[#This Row],[Average]]+CombinedDelayMatch[[#This Row],[5EV Adjustment]]</f>
        <v>78.966250000000002</v>
      </c>
      <c r="V185" s="4">
        <f>CombinedDelayMatch[[#This Row],[Adj. Average (ps)]]/6.5</f>
        <v>12.148653846153847</v>
      </c>
      <c r="W185" s="2">
        <f>-(CombinedDelayMatch[[#This Row],[Adj. Average (ps)]]-CombinedDelayMatch[[#This Row],[Average 2CG (ps)]])</f>
        <v>-4.9342499999999916</v>
      </c>
      <c r="X18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15.045749999999998</v>
      </c>
      <c r="Y185" s="2">
        <f>-(IFERROR(CombinedDelayMatch[[#This Row],[Adj. Average (ps)]], 0)-IFERROR(CombinedDelayMatch[[#This Row],[Average 5EV (ps)]],0))</f>
        <v>4.9342499999999916</v>
      </c>
      <c r="Z18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-15.045750000000012</v>
      </c>
    </row>
    <row r="186" spans="1:26" x14ac:dyDescent="0.25">
      <c r="A186">
        <v>64</v>
      </c>
      <c r="B186" s="1" t="s">
        <v>364</v>
      </c>
      <c r="C186" s="1" t="s">
        <v>365</v>
      </c>
      <c r="D186" s="1" t="s">
        <v>366</v>
      </c>
      <c r="E186">
        <v>73.137</v>
      </c>
      <c r="F186">
        <v>73.872</v>
      </c>
      <c r="G186">
        <v>64</v>
      </c>
      <c r="H186" s="1" t="s">
        <v>364</v>
      </c>
      <c r="I186" s="1" t="s">
        <v>1806</v>
      </c>
      <c r="J186" s="5" t="s">
        <v>366</v>
      </c>
      <c r="K186">
        <v>83.320999999999998</v>
      </c>
      <c r="L186">
        <v>84.159000000000006</v>
      </c>
      <c r="M186" t="s">
        <v>1997</v>
      </c>
      <c r="N186">
        <v>62.5</v>
      </c>
      <c r="O186" s="1">
        <f>AVERAGE(CombinedDelayMatch[[#This Row],[Min Trace Delay (ps)]],CombinedDelayMatch[[#This Row],[Max Trace Delay (ps)]])</f>
        <v>73.504500000000007</v>
      </c>
      <c r="P186" s="1">
        <f>AVERAGE(CombinedDelayMatch[[#This Row],[xczu5ev-sfvc784-1-e.Min Trace Delay (ps)]],CombinedDelayMatch[[#This Row],[xczu5ev-sfvc784-1-e.Max Trace Delay (ps)]])</f>
        <v>83.740000000000009</v>
      </c>
      <c r="Q186" s="1">
        <f>_xlfn.AGGREGATE(1,6,CombinedDelayMatch[[#This Row],[Average 2CG (ps)]],CombinedDelayMatch[[#This Row],[Average 5EV (ps)]])</f>
        <v>78.622250000000008</v>
      </c>
      <c r="R186" s="2">
        <f>-(IFERROR(CombinedDelayMatch[[#This Row],[Average]], 0)-IFERROR(CombinedDelayMatch[[#This Row],[Average 5EV (ps)]],0))</f>
        <v>5.1177500000000009</v>
      </c>
      <c r="S186"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-14.862250000000003</v>
      </c>
      <c r="T186"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86" s="4">
        <f>CombinedDelayMatch[[#This Row],[Average]]+CombinedDelayMatch[[#This Row],[5EV Adjustment]]</f>
        <v>78.622250000000008</v>
      </c>
      <c r="V186" s="4">
        <f>CombinedDelayMatch[[#This Row],[Adj. Average (ps)]]/6.5</f>
        <v>12.095730769230771</v>
      </c>
      <c r="W186" s="2">
        <f>-(CombinedDelayMatch[[#This Row],[Adj. Average (ps)]]-CombinedDelayMatch[[#This Row],[Average 2CG (ps)]])</f>
        <v>-5.1177500000000009</v>
      </c>
      <c r="X18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14.862249999999989</v>
      </c>
      <c r="Y186" s="2">
        <f>-(IFERROR(CombinedDelayMatch[[#This Row],[Adj. Average (ps)]], 0)-IFERROR(CombinedDelayMatch[[#This Row],[Average 5EV (ps)]],0))</f>
        <v>5.1177500000000009</v>
      </c>
      <c r="Z18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-14.862250000000003</v>
      </c>
    </row>
    <row r="187" spans="1:26" x14ac:dyDescent="0.25">
      <c r="A187">
        <v>64</v>
      </c>
      <c r="B187" s="1" t="s">
        <v>367</v>
      </c>
      <c r="C187" s="1" t="s">
        <v>368</v>
      </c>
      <c r="D187" s="1" t="s">
        <v>369</v>
      </c>
      <c r="E187">
        <v>73.712999999999994</v>
      </c>
      <c r="F187">
        <v>74.453999999999994</v>
      </c>
      <c r="G187">
        <v>64</v>
      </c>
      <c r="H187" s="1" t="s">
        <v>367</v>
      </c>
      <c r="I187" s="1" t="s">
        <v>1805</v>
      </c>
      <c r="J187" s="5" t="s">
        <v>369</v>
      </c>
      <c r="K187">
        <v>96.51</v>
      </c>
      <c r="L187">
        <v>97.48</v>
      </c>
      <c r="M187" t="s">
        <v>1997</v>
      </c>
      <c r="N187">
        <v>62.5</v>
      </c>
      <c r="O187" s="1">
        <f>AVERAGE(CombinedDelayMatch[[#This Row],[Min Trace Delay (ps)]],CombinedDelayMatch[[#This Row],[Max Trace Delay (ps)]])</f>
        <v>74.083499999999987</v>
      </c>
      <c r="P187" s="1">
        <f>AVERAGE(CombinedDelayMatch[[#This Row],[xczu5ev-sfvc784-1-e.Min Trace Delay (ps)]],CombinedDelayMatch[[#This Row],[xczu5ev-sfvc784-1-e.Max Trace Delay (ps)]])</f>
        <v>96.995000000000005</v>
      </c>
      <c r="Q187" s="1">
        <f>_xlfn.AGGREGATE(1,6,CombinedDelayMatch[[#This Row],[Average 2CG (ps)]],CombinedDelayMatch[[#This Row],[Average 5EV (ps)]])</f>
        <v>85.539249999999996</v>
      </c>
      <c r="R187" s="2">
        <f>-(IFERROR(CombinedDelayMatch[[#This Row],[Average]], 0)-IFERROR(CombinedDelayMatch[[#This Row],[Average 5EV (ps)]],0))</f>
        <v>11.455750000000009</v>
      </c>
      <c r="S187"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-8.524249999999995</v>
      </c>
      <c r="T187"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87" s="4">
        <f>CombinedDelayMatch[[#This Row],[Average]]+CombinedDelayMatch[[#This Row],[5EV Adjustment]]</f>
        <v>85.539249999999996</v>
      </c>
      <c r="V187" s="4">
        <f>CombinedDelayMatch[[#This Row],[Adj. Average (ps)]]/6.5</f>
        <v>13.159884615384614</v>
      </c>
      <c r="W187" s="2">
        <f>-(CombinedDelayMatch[[#This Row],[Adj. Average (ps)]]-CombinedDelayMatch[[#This Row],[Average 2CG (ps)]])</f>
        <v>-11.455750000000009</v>
      </c>
      <c r="X18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8.5242499999999808</v>
      </c>
      <c r="Y187" s="2">
        <f>-(IFERROR(CombinedDelayMatch[[#This Row],[Adj. Average (ps)]], 0)-IFERROR(CombinedDelayMatch[[#This Row],[Average 5EV (ps)]],0))</f>
        <v>11.455750000000009</v>
      </c>
      <c r="Z18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-8.524249999999995</v>
      </c>
    </row>
    <row r="188" spans="1:26" x14ac:dyDescent="0.25">
      <c r="A188">
        <v>64</v>
      </c>
      <c r="B188" s="1" t="s">
        <v>370</v>
      </c>
      <c r="C188" s="1" t="s">
        <v>371</v>
      </c>
      <c r="D188" s="1" t="s">
        <v>372</v>
      </c>
      <c r="E188">
        <v>74.858999999999995</v>
      </c>
      <c r="F188">
        <v>75.611000000000004</v>
      </c>
      <c r="G188">
        <v>64</v>
      </c>
      <c r="H188" s="1" t="s">
        <v>370</v>
      </c>
      <c r="I188" s="1" t="s">
        <v>1804</v>
      </c>
      <c r="J188" s="5" t="s">
        <v>372</v>
      </c>
      <c r="K188">
        <v>94.233000000000004</v>
      </c>
      <c r="L188">
        <v>95.18</v>
      </c>
      <c r="M188" t="s">
        <v>1997</v>
      </c>
      <c r="N188">
        <v>62.5</v>
      </c>
      <c r="O188" s="1">
        <f>AVERAGE(CombinedDelayMatch[[#This Row],[Min Trace Delay (ps)]],CombinedDelayMatch[[#This Row],[Max Trace Delay (ps)]])</f>
        <v>75.234999999999999</v>
      </c>
      <c r="P188" s="1">
        <f>AVERAGE(CombinedDelayMatch[[#This Row],[xczu5ev-sfvc784-1-e.Min Trace Delay (ps)]],CombinedDelayMatch[[#This Row],[xczu5ev-sfvc784-1-e.Max Trace Delay (ps)]])</f>
        <v>94.706500000000005</v>
      </c>
      <c r="Q188" s="1">
        <f>_xlfn.AGGREGATE(1,6,CombinedDelayMatch[[#This Row],[Average 2CG (ps)]],CombinedDelayMatch[[#This Row],[Average 5EV (ps)]])</f>
        <v>84.97075000000001</v>
      </c>
      <c r="R188" s="2">
        <f>-(IFERROR(CombinedDelayMatch[[#This Row],[Average]], 0)-IFERROR(CombinedDelayMatch[[#This Row],[Average 5EV (ps)]],0))</f>
        <v>9.7357499999999959</v>
      </c>
      <c r="S188"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-10.244250000000008</v>
      </c>
      <c r="T188"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88" s="4">
        <f>CombinedDelayMatch[[#This Row],[Average]]+CombinedDelayMatch[[#This Row],[5EV Adjustment]]</f>
        <v>84.97075000000001</v>
      </c>
      <c r="V188" s="4">
        <f>CombinedDelayMatch[[#This Row],[Adj. Average (ps)]]/6.5</f>
        <v>13.072423076923078</v>
      </c>
      <c r="W188" s="2">
        <f>-(CombinedDelayMatch[[#This Row],[Adj. Average (ps)]]-CombinedDelayMatch[[#This Row],[Average 2CG (ps)]])</f>
        <v>-9.7357500000000101</v>
      </c>
      <c r="X18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10.24424999999998</v>
      </c>
      <c r="Y188" s="2">
        <f>-(IFERROR(CombinedDelayMatch[[#This Row],[Adj. Average (ps)]], 0)-IFERROR(CombinedDelayMatch[[#This Row],[Average 5EV (ps)]],0))</f>
        <v>9.7357499999999959</v>
      </c>
      <c r="Z18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-10.244250000000008</v>
      </c>
    </row>
    <row r="189" spans="1:26" x14ac:dyDescent="0.25">
      <c r="A189">
        <v>64</v>
      </c>
      <c r="B189" s="1" t="s">
        <v>373</v>
      </c>
      <c r="C189" s="1" t="s">
        <v>374</v>
      </c>
      <c r="D189" s="1" t="s">
        <v>375</v>
      </c>
      <c r="E189">
        <v>70.454999999999998</v>
      </c>
      <c r="F189">
        <v>71.162999999999997</v>
      </c>
      <c r="G189">
        <v>64</v>
      </c>
      <c r="H189" s="1" t="s">
        <v>373</v>
      </c>
      <c r="I189" s="1" t="s">
        <v>1803</v>
      </c>
      <c r="J189" s="5" t="s">
        <v>375</v>
      </c>
      <c r="K189">
        <v>82.73</v>
      </c>
      <c r="L189">
        <v>83.561999999999998</v>
      </c>
      <c r="M189" t="s">
        <v>1997</v>
      </c>
      <c r="N189">
        <v>62.5</v>
      </c>
      <c r="O189" s="1">
        <f>AVERAGE(CombinedDelayMatch[[#This Row],[Min Trace Delay (ps)]],CombinedDelayMatch[[#This Row],[Max Trace Delay (ps)]])</f>
        <v>70.808999999999997</v>
      </c>
      <c r="P189" s="1">
        <f>AVERAGE(CombinedDelayMatch[[#This Row],[xczu5ev-sfvc784-1-e.Min Trace Delay (ps)]],CombinedDelayMatch[[#This Row],[xczu5ev-sfvc784-1-e.Max Trace Delay (ps)]])</f>
        <v>83.146000000000001</v>
      </c>
      <c r="Q189" s="1">
        <f>_xlfn.AGGREGATE(1,6,CombinedDelayMatch[[#This Row],[Average 2CG (ps)]],CombinedDelayMatch[[#This Row],[Average 5EV (ps)]])</f>
        <v>76.977499999999992</v>
      </c>
      <c r="R189" s="2">
        <f>-(IFERROR(CombinedDelayMatch[[#This Row],[Average]], 0)-IFERROR(CombinedDelayMatch[[#This Row],[Average 5EV (ps)]],0))</f>
        <v>6.1685000000000088</v>
      </c>
      <c r="S189"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-13.811499999999995</v>
      </c>
      <c r="T189"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89" s="4">
        <f>CombinedDelayMatch[[#This Row],[Average]]+CombinedDelayMatch[[#This Row],[5EV Adjustment]]</f>
        <v>76.977499999999992</v>
      </c>
      <c r="V189" s="4">
        <f>CombinedDelayMatch[[#This Row],[Adj. Average (ps)]]/6.5</f>
        <v>11.842692307692307</v>
      </c>
      <c r="W189" s="2">
        <f>-(CombinedDelayMatch[[#This Row],[Adj. Average (ps)]]-CombinedDelayMatch[[#This Row],[Average 2CG (ps)]])</f>
        <v>-6.1684999999999945</v>
      </c>
      <c r="X18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13.811499999999995</v>
      </c>
      <c r="Y189" s="2">
        <f>-(IFERROR(CombinedDelayMatch[[#This Row],[Adj. Average (ps)]], 0)-IFERROR(CombinedDelayMatch[[#This Row],[Average 5EV (ps)]],0))</f>
        <v>6.1685000000000088</v>
      </c>
      <c r="Z18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-13.811499999999995</v>
      </c>
    </row>
    <row r="190" spans="1:26" x14ac:dyDescent="0.25">
      <c r="A190">
        <v>64</v>
      </c>
      <c r="B190" s="1" t="s">
        <v>376</v>
      </c>
      <c r="C190" s="1" t="s">
        <v>377</v>
      </c>
      <c r="D190" s="1" t="s">
        <v>378</v>
      </c>
      <c r="E190">
        <v>73.203999999999994</v>
      </c>
      <c r="F190">
        <v>73.94</v>
      </c>
      <c r="G190">
        <v>64</v>
      </c>
      <c r="H190" s="1" t="s">
        <v>376</v>
      </c>
      <c r="I190" s="1" t="s">
        <v>1802</v>
      </c>
      <c r="J190" s="5" t="s">
        <v>378</v>
      </c>
      <c r="K190">
        <v>82.603999999999999</v>
      </c>
      <c r="L190">
        <v>83.433999999999997</v>
      </c>
      <c r="M190" t="s">
        <v>1997</v>
      </c>
      <c r="N190">
        <v>62.5</v>
      </c>
      <c r="O190" s="1">
        <f>AVERAGE(CombinedDelayMatch[[#This Row],[Min Trace Delay (ps)]],CombinedDelayMatch[[#This Row],[Max Trace Delay (ps)]])</f>
        <v>73.572000000000003</v>
      </c>
      <c r="P190" s="1">
        <f>AVERAGE(CombinedDelayMatch[[#This Row],[xczu5ev-sfvc784-1-e.Min Trace Delay (ps)]],CombinedDelayMatch[[#This Row],[xczu5ev-sfvc784-1-e.Max Trace Delay (ps)]])</f>
        <v>83.019000000000005</v>
      </c>
      <c r="Q190" s="1">
        <f>_xlfn.AGGREGATE(1,6,CombinedDelayMatch[[#This Row],[Average 2CG (ps)]],CombinedDelayMatch[[#This Row],[Average 5EV (ps)]])</f>
        <v>78.295500000000004</v>
      </c>
      <c r="R190" s="2">
        <f>-(IFERROR(CombinedDelayMatch[[#This Row],[Average]], 0)-IFERROR(CombinedDelayMatch[[#This Row],[Average 5EV (ps)]],0))</f>
        <v>4.7235000000000014</v>
      </c>
      <c r="S190"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-15.256500000000003</v>
      </c>
      <c r="T190"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90" s="4">
        <f>CombinedDelayMatch[[#This Row],[Average]]+CombinedDelayMatch[[#This Row],[5EV Adjustment]]</f>
        <v>78.295500000000004</v>
      </c>
      <c r="V190" s="4">
        <f>CombinedDelayMatch[[#This Row],[Adj. Average (ps)]]/6.5</f>
        <v>12.04546153846154</v>
      </c>
      <c r="W190" s="2">
        <f>-(CombinedDelayMatch[[#This Row],[Adj. Average (ps)]]-CombinedDelayMatch[[#This Row],[Average 2CG (ps)]])</f>
        <v>-4.7235000000000014</v>
      </c>
      <c r="X19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15.256499999999988</v>
      </c>
      <c r="Y190" s="2">
        <f>-(IFERROR(CombinedDelayMatch[[#This Row],[Adj. Average (ps)]], 0)-IFERROR(CombinedDelayMatch[[#This Row],[Average 5EV (ps)]],0))</f>
        <v>4.7235000000000014</v>
      </c>
      <c r="Z19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-15.256500000000003</v>
      </c>
    </row>
    <row r="191" spans="1:26" x14ac:dyDescent="0.25">
      <c r="A191">
        <v>64</v>
      </c>
      <c r="B191" s="1" t="s">
        <v>385</v>
      </c>
      <c r="C191" s="1" t="s">
        <v>386</v>
      </c>
      <c r="D191" s="1" t="s">
        <v>387</v>
      </c>
      <c r="E191">
        <v>76.31</v>
      </c>
      <c r="F191">
        <v>77.076999999999998</v>
      </c>
      <c r="G191">
        <v>64</v>
      </c>
      <c r="H191" s="1" t="s">
        <v>385</v>
      </c>
      <c r="I191" s="1" t="s">
        <v>1799</v>
      </c>
      <c r="J191" s="5" t="s">
        <v>387</v>
      </c>
      <c r="K191">
        <v>86.522000000000006</v>
      </c>
      <c r="L191">
        <v>87.391000000000005</v>
      </c>
      <c r="M191" t="s">
        <v>1997</v>
      </c>
      <c r="N191">
        <v>62.5</v>
      </c>
      <c r="O191" s="1">
        <f>AVERAGE(CombinedDelayMatch[[#This Row],[Min Trace Delay (ps)]],CombinedDelayMatch[[#This Row],[Max Trace Delay (ps)]])</f>
        <v>76.6935</v>
      </c>
      <c r="P191" s="1">
        <f>AVERAGE(CombinedDelayMatch[[#This Row],[xczu5ev-sfvc784-1-e.Min Trace Delay (ps)]],CombinedDelayMatch[[#This Row],[xczu5ev-sfvc784-1-e.Max Trace Delay (ps)]])</f>
        <v>86.956500000000005</v>
      </c>
      <c r="Q191" s="1">
        <f>_xlfn.AGGREGATE(1,6,CombinedDelayMatch[[#This Row],[Average 2CG (ps)]],CombinedDelayMatch[[#This Row],[Average 5EV (ps)]])</f>
        <v>81.825000000000003</v>
      </c>
      <c r="R191" s="2">
        <f>-(IFERROR(CombinedDelayMatch[[#This Row],[Average]], 0)-IFERROR(CombinedDelayMatch[[#This Row],[Average 5EV (ps)]],0))</f>
        <v>5.1315000000000026</v>
      </c>
      <c r="S191"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-14.848500000000001</v>
      </c>
      <c r="T191"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91" s="4">
        <f>CombinedDelayMatch[[#This Row],[Average]]+CombinedDelayMatch[[#This Row],[5EV Adjustment]]</f>
        <v>81.825000000000003</v>
      </c>
      <c r="V191" s="4">
        <f>CombinedDelayMatch[[#This Row],[Adj. Average (ps)]]/6.5</f>
        <v>12.588461538461539</v>
      </c>
      <c r="W191" s="2">
        <f>-(CombinedDelayMatch[[#This Row],[Adj. Average (ps)]]-CombinedDelayMatch[[#This Row],[Average 2CG (ps)]])</f>
        <v>-5.1315000000000026</v>
      </c>
      <c r="X19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14.848499999999987</v>
      </c>
      <c r="Y191" s="2">
        <f>-(IFERROR(CombinedDelayMatch[[#This Row],[Adj. Average (ps)]], 0)-IFERROR(CombinedDelayMatch[[#This Row],[Average 5EV (ps)]],0))</f>
        <v>5.1315000000000026</v>
      </c>
      <c r="Z19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-14.848500000000001</v>
      </c>
    </row>
    <row r="192" spans="1:26" x14ac:dyDescent="0.25">
      <c r="A192">
        <v>64</v>
      </c>
      <c r="B192" s="1" t="s">
        <v>388</v>
      </c>
      <c r="C192" s="1" t="s">
        <v>389</v>
      </c>
      <c r="D192" s="1" t="s">
        <v>390</v>
      </c>
      <c r="E192">
        <v>78.606999999999999</v>
      </c>
      <c r="F192">
        <v>79.397000000000006</v>
      </c>
      <c r="G192">
        <v>64</v>
      </c>
      <c r="H192" s="1" t="s">
        <v>388</v>
      </c>
      <c r="I192" s="1" t="s">
        <v>1798</v>
      </c>
      <c r="J192" s="5" t="s">
        <v>390</v>
      </c>
      <c r="K192">
        <v>82.676000000000002</v>
      </c>
      <c r="L192">
        <v>83.506</v>
      </c>
      <c r="M192" t="s">
        <v>1997</v>
      </c>
      <c r="N192">
        <v>62.5</v>
      </c>
      <c r="O192" s="1">
        <f>AVERAGE(CombinedDelayMatch[[#This Row],[Min Trace Delay (ps)]],CombinedDelayMatch[[#This Row],[Max Trace Delay (ps)]])</f>
        <v>79.00200000000001</v>
      </c>
      <c r="P192" s="1">
        <f>AVERAGE(CombinedDelayMatch[[#This Row],[xczu5ev-sfvc784-1-e.Min Trace Delay (ps)]],CombinedDelayMatch[[#This Row],[xczu5ev-sfvc784-1-e.Max Trace Delay (ps)]])</f>
        <v>83.091000000000008</v>
      </c>
      <c r="Q192" s="1">
        <f>_xlfn.AGGREGATE(1,6,CombinedDelayMatch[[#This Row],[Average 2CG (ps)]],CombinedDelayMatch[[#This Row],[Average 5EV (ps)]])</f>
        <v>81.046500000000009</v>
      </c>
      <c r="R192" s="2">
        <f>-(IFERROR(CombinedDelayMatch[[#This Row],[Average]], 0)-IFERROR(CombinedDelayMatch[[#This Row],[Average 5EV (ps)]],0))</f>
        <v>2.0444999999999993</v>
      </c>
      <c r="S192"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-17.935500000000005</v>
      </c>
      <c r="T192"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92" s="4">
        <f>CombinedDelayMatch[[#This Row],[Average]]+CombinedDelayMatch[[#This Row],[5EV Adjustment]]</f>
        <v>81.046500000000009</v>
      </c>
      <c r="V192" s="4">
        <f>CombinedDelayMatch[[#This Row],[Adj. Average (ps)]]/6.5</f>
        <v>12.46869230769231</v>
      </c>
      <c r="W192" s="2">
        <f>-(CombinedDelayMatch[[#This Row],[Adj. Average (ps)]]-CombinedDelayMatch[[#This Row],[Average 2CG (ps)]])</f>
        <v>-2.0444999999999993</v>
      </c>
      <c r="X19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17.93549999999999</v>
      </c>
      <c r="Y192" s="2">
        <f>-(IFERROR(CombinedDelayMatch[[#This Row],[Adj. Average (ps)]], 0)-IFERROR(CombinedDelayMatch[[#This Row],[Average 5EV (ps)]],0))</f>
        <v>2.0444999999999993</v>
      </c>
      <c r="Z19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-17.935500000000005</v>
      </c>
    </row>
    <row r="193" spans="1:26" x14ac:dyDescent="0.25">
      <c r="A193">
        <v>64</v>
      </c>
      <c r="B193" s="1" t="s">
        <v>391</v>
      </c>
      <c r="C193" s="1" t="s">
        <v>392</v>
      </c>
      <c r="D193" s="1" t="s">
        <v>393</v>
      </c>
      <c r="E193">
        <v>78.855000000000004</v>
      </c>
      <c r="F193">
        <v>79.647999999999996</v>
      </c>
      <c r="G193">
        <v>64</v>
      </c>
      <c r="H193" s="1" t="s">
        <v>391</v>
      </c>
      <c r="I193" s="1" t="s">
        <v>1797</v>
      </c>
      <c r="J193" s="5" t="s">
        <v>393</v>
      </c>
      <c r="K193">
        <v>94.177000000000007</v>
      </c>
      <c r="L193">
        <v>95.123999999999995</v>
      </c>
      <c r="M193" t="s">
        <v>1997</v>
      </c>
      <c r="N193">
        <v>62.5</v>
      </c>
      <c r="O193" s="1">
        <f>AVERAGE(CombinedDelayMatch[[#This Row],[Min Trace Delay (ps)]],CombinedDelayMatch[[#This Row],[Max Trace Delay (ps)]])</f>
        <v>79.251499999999993</v>
      </c>
      <c r="P193" s="1">
        <f>AVERAGE(CombinedDelayMatch[[#This Row],[xczu5ev-sfvc784-1-e.Min Trace Delay (ps)]],CombinedDelayMatch[[#This Row],[xczu5ev-sfvc784-1-e.Max Trace Delay (ps)]])</f>
        <v>94.650499999999994</v>
      </c>
      <c r="Q193" s="1">
        <f>_xlfn.AGGREGATE(1,6,CombinedDelayMatch[[#This Row],[Average 2CG (ps)]],CombinedDelayMatch[[#This Row],[Average 5EV (ps)]])</f>
        <v>86.950999999999993</v>
      </c>
      <c r="R193" s="2">
        <f>-(IFERROR(CombinedDelayMatch[[#This Row],[Average]], 0)-IFERROR(CombinedDelayMatch[[#This Row],[Average 5EV (ps)]],0))</f>
        <v>7.6995000000000005</v>
      </c>
      <c r="S193"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-12.280500000000004</v>
      </c>
      <c r="T193"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93" s="4">
        <f>CombinedDelayMatch[[#This Row],[Average]]+CombinedDelayMatch[[#This Row],[5EV Adjustment]]</f>
        <v>86.950999999999993</v>
      </c>
      <c r="V193" s="4">
        <f>CombinedDelayMatch[[#This Row],[Adj. Average (ps)]]/6.5</f>
        <v>13.377076923076922</v>
      </c>
      <c r="W193" s="2">
        <f>-(CombinedDelayMatch[[#This Row],[Adj. Average (ps)]]-CombinedDelayMatch[[#This Row],[Average 2CG (ps)]])</f>
        <v>-7.6995000000000005</v>
      </c>
      <c r="X19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12.280499999999989</v>
      </c>
      <c r="Y193" s="2">
        <f>-(IFERROR(CombinedDelayMatch[[#This Row],[Adj. Average (ps)]], 0)-IFERROR(CombinedDelayMatch[[#This Row],[Average 5EV (ps)]],0))</f>
        <v>7.6995000000000005</v>
      </c>
      <c r="Z19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-12.280500000000004</v>
      </c>
    </row>
    <row r="194" spans="1:26" x14ac:dyDescent="0.25">
      <c r="A194">
        <v>64</v>
      </c>
      <c r="B194" s="1" t="s">
        <v>394</v>
      </c>
      <c r="C194" s="1" t="s">
        <v>395</v>
      </c>
      <c r="D194" s="1" t="s">
        <v>396</v>
      </c>
      <c r="E194">
        <v>79.213999999999999</v>
      </c>
      <c r="F194">
        <v>80.010000000000005</v>
      </c>
      <c r="G194">
        <v>64</v>
      </c>
      <c r="H194" s="1" t="s">
        <v>394</v>
      </c>
      <c r="I194" s="1" t="s">
        <v>1796</v>
      </c>
      <c r="J194" s="5" t="s">
        <v>396</v>
      </c>
      <c r="K194">
        <v>88.152000000000001</v>
      </c>
      <c r="L194">
        <v>89.037999999999997</v>
      </c>
      <c r="M194" t="s">
        <v>1997</v>
      </c>
      <c r="N194">
        <v>62.5</v>
      </c>
      <c r="O194" s="1">
        <f>AVERAGE(CombinedDelayMatch[[#This Row],[Min Trace Delay (ps)]],CombinedDelayMatch[[#This Row],[Max Trace Delay (ps)]])</f>
        <v>79.611999999999995</v>
      </c>
      <c r="P194" s="1">
        <f>AVERAGE(CombinedDelayMatch[[#This Row],[xczu5ev-sfvc784-1-e.Min Trace Delay (ps)]],CombinedDelayMatch[[#This Row],[xczu5ev-sfvc784-1-e.Max Trace Delay (ps)]])</f>
        <v>88.594999999999999</v>
      </c>
      <c r="Q194" s="1">
        <f>_xlfn.AGGREGATE(1,6,CombinedDelayMatch[[#This Row],[Average 2CG (ps)]],CombinedDelayMatch[[#This Row],[Average 5EV (ps)]])</f>
        <v>84.103499999999997</v>
      </c>
      <c r="R194" s="2">
        <f>-(IFERROR(CombinedDelayMatch[[#This Row],[Average]], 0)-IFERROR(CombinedDelayMatch[[#This Row],[Average 5EV (ps)]],0))</f>
        <v>4.491500000000002</v>
      </c>
      <c r="S194"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-15.488500000000002</v>
      </c>
      <c r="T194"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94" s="4">
        <f>CombinedDelayMatch[[#This Row],[Average]]+CombinedDelayMatch[[#This Row],[5EV Adjustment]]</f>
        <v>84.103499999999997</v>
      </c>
      <c r="V194" s="4">
        <f>CombinedDelayMatch[[#This Row],[Adj. Average (ps)]]/6.5</f>
        <v>12.939</v>
      </c>
      <c r="W194" s="2">
        <f>-(CombinedDelayMatch[[#This Row],[Adj. Average (ps)]]-CombinedDelayMatch[[#This Row],[Average 2CG (ps)]])</f>
        <v>-4.491500000000002</v>
      </c>
      <c r="X19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15.488499999999988</v>
      </c>
      <c r="Y194" s="2">
        <f>-(IFERROR(CombinedDelayMatch[[#This Row],[Adj. Average (ps)]], 0)-IFERROR(CombinedDelayMatch[[#This Row],[Average 5EV (ps)]],0))</f>
        <v>4.491500000000002</v>
      </c>
      <c r="Z19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-15.488500000000002</v>
      </c>
    </row>
    <row r="195" spans="1:26" x14ac:dyDescent="0.25">
      <c r="A195">
        <v>64</v>
      </c>
      <c r="B195" s="1" t="s">
        <v>403</v>
      </c>
      <c r="C195" s="1" t="s">
        <v>404</v>
      </c>
      <c r="D195" s="1" t="s">
        <v>405</v>
      </c>
      <c r="E195">
        <v>88.745000000000005</v>
      </c>
      <c r="F195">
        <v>89.637</v>
      </c>
      <c r="G195">
        <v>64</v>
      </c>
      <c r="H195" s="1" t="s">
        <v>403</v>
      </c>
      <c r="I195" s="1" t="s">
        <v>1793</v>
      </c>
      <c r="J195" s="5" t="s">
        <v>405</v>
      </c>
      <c r="K195">
        <v>128.99700000000001</v>
      </c>
      <c r="L195">
        <v>130.29400000000001</v>
      </c>
      <c r="M195" t="s">
        <v>1997</v>
      </c>
      <c r="N195">
        <v>62.5</v>
      </c>
      <c r="O195" s="1">
        <f>AVERAGE(CombinedDelayMatch[[#This Row],[Min Trace Delay (ps)]],CombinedDelayMatch[[#This Row],[Max Trace Delay (ps)]])</f>
        <v>89.191000000000003</v>
      </c>
      <c r="P195" s="1">
        <f>AVERAGE(CombinedDelayMatch[[#This Row],[xczu5ev-sfvc784-1-e.Min Trace Delay (ps)]],CombinedDelayMatch[[#This Row],[xczu5ev-sfvc784-1-e.Max Trace Delay (ps)]])</f>
        <v>129.64550000000003</v>
      </c>
      <c r="Q195" s="1">
        <f>_xlfn.AGGREGATE(1,6,CombinedDelayMatch[[#This Row],[Average 2CG (ps)]],CombinedDelayMatch[[#This Row],[Average 5EV (ps)]])</f>
        <v>109.41825000000001</v>
      </c>
      <c r="R195" s="2">
        <f>-(IFERROR(CombinedDelayMatch[[#This Row],[Average]], 0)-IFERROR(CombinedDelayMatch[[#This Row],[Average 5EV (ps)]],0))</f>
        <v>20.227250000000012</v>
      </c>
      <c r="S195"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0.24725000000000819</v>
      </c>
      <c r="T195"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95" s="4">
        <f>CombinedDelayMatch[[#This Row],[Average]]+CombinedDelayMatch[[#This Row],[5EV Adjustment]]</f>
        <v>109.41825000000001</v>
      </c>
      <c r="V195" s="4">
        <f>CombinedDelayMatch[[#This Row],[Adj. Average (ps)]]/6.5</f>
        <v>16.833576923076926</v>
      </c>
      <c r="W195" s="2">
        <f>-(CombinedDelayMatch[[#This Row],[Adj. Average (ps)]]-CombinedDelayMatch[[#This Row],[Average 2CG (ps)]])</f>
        <v>-20.227250000000012</v>
      </c>
      <c r="X19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-0.2472500000000224</v>
      </c>
      <c r="Y195" s="2">
        <f>-(IFERROR(CombinedDelayMatch[[#This Row],[Adj. Average (ps)]], 0)-IFERROR(CombinedDelayMatch[[#This Row],[Average 5EV (ps)]],0))</f>
        <v>20.227250000000012</v>
      </c>
      <c r="Z19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0.24725000000000819</v>
      </c>
    </row>
    <row r="196" spans="1:26" x14ac:dyDescent="0.25">
      <c r="A196">
        <v>64</v>
      </c>
      <c r="B196" s="1" t="s">
        <v>406</v>
      </c>
      <c r="C196" s="1" t="s">
        <v>407</v>
      </c>
      <c r="D196" s="1" t="s">
        <v>408</v>
      </c>
      <c r="E196">
        <v>87.456000000000003</v>
      </c>
      <c r="F196">
        <v>88.334999999999994</v>
      </c>
      <c r="G196">
        <v>64</v>
      </c>
      <c r="H196" s="1" t="s">
        <v>406</v>
      </c>
      <c r="I196" s="1" t="s">
        <v>1792</v>
      </c>
      <c r="J196" s="5" t="s">
        <v>408</v>
      </c>
      <c r="K196">
        <v>125.363</v>
      </c>
      <c r="L196">
        <v>126.623</v>
      </c>
      <c r="M196" t="s">
        <v>1997</v>
      </c>
      <c r="N196">
        <v>62.5</v>
      </c>
      <c r="O196" s="1">
        <f>AVERAGE(CombinedDelayMatch[[#This Row],[Min Trace Delay (ps)]],CombinedDelayMatch[[#This Row],[Max Trace Delay (ps)]])</f>
        <v>87.895499999999998</v>
      </c>
      <c r="P196" s="1">
        <f>AVERAGE(CombinedDelayMatch[[#This Row],[xczu5ev-sfvc784-1-e.Min Trace Delay (ps)]],CombinedDelayMatch[[#This Row],[xczu5ev-sfvc784-1-e.Max Trace Delay (ps)]])</f>
        <v>125.99299999999999</v>
      </c>
      <c r="Q196" s="1">
        <f>_xlfn.AGGREGATE(1,6,CombinedDelayMatch[[#This Row],[Average 2CG (ps)]],CombinedDelayMatch[[#This Row],[Average 5EV (ps)]])</f>
        <v>106.94425</v>
      </c>
      <c r="R196" s="2">
        <f>-(IFERROR(CombinedDelayMatch[[#This Row],[Average]], 0)-IFERROR(CombinedDelayMatch[[#This Row],[Average 5EV (ps)]],0))</f>
        <v>19.048749999999998</v>
      </c>
      <c r="S196"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-0.93125000000000568</v>
      </c>
      <c r="T196"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96" s="4">
        <f>CombinedDelayMatch[[#This Row],[Average]]+CombinedDelayMatch[[#This Row],[5EV Adjustment]]</f>
        <v>106.94425</v>
      </c>
      <c r="V196" s="4">
        <f>CombinedDelayMatch[[#This Row],[Adj. Average (ps)]]/6.5</f>
        <v>16.452961538461537</v>
      </c>
      <c r="W196" s="2">
        <f>-(CombinedDelayMatch[[#This Row],[Adj. Average (ps)]]-CombinedDelayMatch[[#This Row],[Average 2CG (ps)]])</f>
        <v>-19.048749999999998</v>
      </c>
      <c r="X19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0.93124999999999147</v>
      </c>
      <c r="Y196" s="2">
        <f>-(IFERROR(CombinedDelayMatch[[#This Row],[Adj. Average (ps)]], 0)-IFERROR(CombinedDelayMatch[[#This Row],[Average 5EV (ps)]],0))</f>
        <v>19.048749999999998</v>
      </c>
      <c r="Z19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-0.93125000000000568</v>
      </c>
    </row>
    <row r="197" spans="1:26" x14ac:dyDescent="0.25">
      <c r="A197">
        <v>64</v>
      </c>
      <c r="B197" s="1" t="s">
        <v>409</v>
      </c>
      <c r="C197" s="1" t="s">
        <v>410</v>
      </c>
      <c r="D197" s="1" t="s">
        <v>411</v>
      </c>
      <c r="E197">
        <v>103.151</v>
      </c>
      <c r="F197">
        <v>104.188</v>
      </c>
      <c r="G197">
        <v>64</v>
      </c>
      <c r="H197" s="1" t="s">
        <v>409</v>
      </c>
      <c r="I197" s="1" t="s">
        <v>1791</v>
      </c>
      <c r="J197" s="5" t="s">
        <v>411</v>
      </c>
      <c r="K197">
        <v>127.78700000000001</v>
      </c>
      <c r="L197">
        <v>129.071</v>
      </c>
      <c r="M197" t="s">
        <v>1997</v>
      </c>
      <c r="N197">
        <v>62.5</v>
      </c>
      <c r="O197" s="1">
        <f>AVERAGE(CombinedDelayMatch[[#This Row],[Min Trace Delay (ps)]],CombinedDelayMatch[[#This Row],[Max Trace Delay (ps)]])</f>
        <v>103.6695</v>
      </c>
      <c r="P197" s="1">
        <f>AVERAGE(CombinedDelayMatch[[#This Row],[xczu5ev-sfvc784-1-e.Min Trace Delay (ps)]],CombinedDelayMatch[[#This Row],[xczu5ev-sfvc784-1-e.Max Trace Delay (ps)]])</f>
        <v>128.429</v>
      </c>
      <c r="Q197" s="1">
        <f>_xlfn.AGGREGATE(1,6,CombinedDelayMatch[[#This Row],[Average 2CG (ps)]],CombinedDelayMatch[[#This Row],[Average 5EV (ps)]])</f>
        <v>116.04925</v>
      </c>
      <c r="R197" s="2">
        <f>-(IFERROR(CombinedDelayMatch[[#This Row],[Average]], 0)-IFERROR(CombinedDelayMatch[[#This Row],[Average 5EV (ps)]],0))</f>
        <v>12.379750000000001</v>
      </c>
      <c r="S197"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-7.6002500000000026</v>
      </c>
      <c r="T197"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97" s="4">
        <f>CombinedDelayMatch[[#This Row],[Average]]+CombinedDelayMatch[[#This Row],[5EV Adjustment]]</f>
        <v>116.04925</v>
      </c>
      <c r="V197" s="4">
        <f>CombinedDelayMatch[[#This Row],[Adj. Average (ps)]]/6.5</f>
        <v>17.853730769230769</v>
      </c>
      <c r="W197" s="2">
        <f>-(CombinedDelayMatch[[#This Row],[Adj. Average (ps)]]-CombinedDelayMatch[[#This Row],[Average 2CG (ps)]])</f>
        <v>-12.379750000000001</v>
      </c>
      <c r="X19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7.6002499999999884</v>
      </c>
      <c r="Y197" s="2">
        <f>-(IFERROR(CombinedDelayMatch[[#This Row],[Adj. Average (ps)]], 0)-IFERROR(CombinedDelayMatch[[#This Row],[Average 5EV (ps)]],0))</f>
        <v>12.379750000000001</v>
      </c>
      <c r="Z19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-7.6002500000000026</v>
      </c>
    </row>
    <row r="198" spans="1:26" x14ac:dyDescent="0.25">
      <c r="A198">
        <v>64</v>
      </c>
      <c r="B198" s="1" t="s">
        <v>412</v>
      </c>
      <c r="C198" s="1" t="s">
        <v>413</v>
      </c>
      <c r="D198" s="1" t="s">
        <v>414</v>
      </c>
      <c r="E198">
        <v>104.569</v>
      </c>
      <c r="F198">
        <v>105.62</v>
      </c>
      <c r="G198">
        <v>64</v>
      </c>
      <c r="H198" s="1" t="s">
        <v>412</v>
      </c>
      <c r="I198" s="1" t="s">
        <v>1790</v>
      </c>
      <c r="J198" s="5" t="s">
        <v>414</v>
      </c>
      <c r="K198">
        <v>126.13800000000001</v>
      </c>
      <c r="L198">
        <v>127.40600000000001</v>
      </c>
      <c r="M198" t="s">
        <v>1997</v>
      </c>
      <c r="N198">
        <v>62.5</v>
      </c>
      <c r="O198" s="1">
        <f>AVERAGE(CombinedDelayMatch[[#This Row],[Min Trace Delay (ps)]],CombinedDelayMatch[[#This Row],[Max Trace Delay (ps)]])</f>
        <v>105.09450000000001</v>
      </c>
      <c r="P198" s="1">
        <f>AVERAGE(CombinedDelayMatch[[#This Row],[xczu5ev-sfvc784-1-e.Min Trace Delay (ps)]],CombinedDelayMatch[[#This Row],[xczu5ev-sfvc784-1-e.Max Trace Delay (ps)]])</f>
        <v>126.77200000000001</v>
      </c>
      <c r="Q198" s="1">
        <f>_xlfn.AGGREGATE(1,6,CombinedDelayMatch[[#This Row],[Average 2CG (ps)]],CombinedDelayMatch[[#This Row],[Average 5EV (ps)]])</f>
        <v>115.93325000000002</v>
      </c>
      <c r="R198" s="2">
        <f>-(IFERROR(CombinedDelayMatch[[#This Row],[Average]], 0)-IFERROR(CombinedDelayMatch[[#This Row],[Average 5EV (ps)]],0))</f>
        <v>10.83874999999999</v>
      </c>
      <c r="S198"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-9.1412500000000136</v>
      </c>
      <c r="T198"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98" s="4">
        <f>CombinedDelayMatch[[#This Row],[Average]]+CombinedDelayMatch[[#This Row],[5EV Adjustment]]</f>
        <v>115.93325000000002</v>
      </c>
      <c r="V198" s="4">
        <f>CombinedDelayMatch[[#This Row],[Adj. Average (ps)]]/6.5</f>
        <v>17.835884615384618</v>
      </c>
      <c r="W198" s="2">
        <f>-(CombinedDelayMatch[[#This Row],[Adj. Average (ps)]]-CombinedDelayMatch[[#This Row],[Average 2CG (ps)]])</f>
        <v>-10.838750000000005</v>
      </c>
      <c r="X19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9.1412499999999852</v>
      </c>
      <c r="Y198" s="2">
        <f>-(IFERROR(CombinedDelayMatch[[#This Row],[Adj. Average (ps)]], 0)-IFERROR(CombinedDelayMatch[[#This Row],[Average 5EV (ps)]],0))</f>
        <v>10.83874999999999</v>
      </c>
      <c r="Z19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-9.1412500000000136</v>
      </c>
    </row>
    <row r="199" spans="1:26" x14ac:dyDescent="0.25">
      <c r="A199">
        <v>64</v>
      </c>
      <c r="B199" s="1" t="s">
        <v>415</v>
      </c>
      <c r="C199" s="1" t="s">
        <v>416</v>
      </c>
      <c r="D199" s="1" t="s">
        <v>417</v>
      </c>
      <c r="E199">
        <v>92.602999999999994</v>
      </c>
      <c r="F199">
        <v>93.534000000000006</v>
      </c>
      <c r="G199">
        <v>64</v>
      </c>
      <c r="H199" s="1" t="s">
        <v>415</v>
      </c>
      <c r="I199" s="1" t="s">
        <v>1789</v>
      </c>
      <c r="J199" s="5" t="s">
        <v>417</v>
      </c>
      <c r="K199">
        <v>123.956</v>
      </c>
      <c r="L199">
        <v>125.202</v>
      </c>
      <c r="M199" t="s">
        <v>1997</v>
      </c>
      <c r="N199">
        <v>62.5</v>
      </c>
      <c r="O199" s="1">
        <f>AVERAGE(CombinedDelayMatch[[#This Row],[Min Trace Delay (ps)]],CombinedDelayMatch[[#This Row],[Max Trace Delay (ps)]])</f>
        <v>93.0685</v>
      </c>
      <c r="P199" s="1">
        <f>AVERAGE(CombinedDelayMatch[[#This Row],[xczu5ev-sfvc784-1-e.Min Trace Delay (ps)]],CombinedDelayMatch[[#This Row],[xczu5ev-sfvc784-1-e.Max Trace Delay (ps)]])</f>
        <v>124.57900000000001</v>
      </c>
      <c r="Q199" s="1">
        <f>_xlfn.AGGREGATE(1,6,CombinedDelayMatch[[#This Row],[Average 2CG (ps)]],CombinedDelayMatch[[#This Row],[Average 5EV (ps)]])</f>
        <v>108.82375</v>
      </c>
      <c r="R199" s="2">
        <f>-(IFERROR(CombinedDelayMatch[[#This Row],[Average]], 0)-IFERROR(CombinedDelayMatch[[#This Row],[Average 5EV (ps)]],0))</f>
        <v>15.755250000000004</v>
      </c>
      <c r="S199"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-4.2247500000000002</v>
      </c>
      <c r="T199"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199" s="4">
        <f>CombinedDelayMatch[[#This Row],[Average]]+CombinedDelayMatch[[#This Row],[5EV Adjustment]]</f>
        <v>108.82375</v>
      </c>
      <c r="V199" s="4">
        <f>CombinedDelayMatch[[#This Row],[Adj. Average (ps)]]/6.5</f>
        <v>16.742115384615385</v>
      </c>
      <c r="W199" s="2">
        <f>-(CombinedDelayMatch[[#This Row],[Adj. Average (ps)]]-CombinedDelayMatch[[#This Row],[Average 2CG (ps)]])</f>
        <v>-15.755250000000004</v>
      </c>
      <c r="X19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4.224749999999986</v>
      </c>
      <c r="Y199" s="2">
        <f>-(IFERROR(CombinedDelayMatch[[#This Row],[Adj. Average (ps)]], 0)-IFERROR(CombinedDelayMatch[[#This Row],[Average 5EV (ps)]],0))</f>
        <v>15.755250000000004</v>
      </c>
      <c r="Z19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-4.2247500000000002</v>
      </c>
    </row>
    <row r="200" spans="1:26" x14ac:dyDescent="0.25">
      <c r="A200">
        <v>64</v>
      </c>
      <c r="B200" s="1" t="s">
        <v>418</v>
      </c>
      <c r="C200" s="1" t="s">
        <v>419</v>
      </c>
      <c r="D200" s="1" t="s">
        <v>420</v>
      </c>
      <c r="E200">
        <v>92.197000000000003</v>
      </c>
      <c r="F200">
        <v>93.123000000000005</v>
      </c>
      <c r="G200">
        <v>64</v>
      </c>
      <c r="H200" s="1" t="s">
        <v>418</v>
      </c>
      <c r="I200" s="1" t="s">
        <v>1788</v>
      </c>
      <c r="J200" s="5" t="s">
        <v>420</v>
      </c>
      <c r="K200">
        <v>123.413</v>
      </c>
      <c r="L200">
        <v>124.654</v>
      </c>
      <c r="M200" t="s">
        <v>1997</v>
      </c>
      <c r="N200">
        <v>62.5</v>
      </c>
      <c r="O200" s="1">
        <f>AVERAGE(CombinedDelayMatch[[#This Row],[Min Trace Delay (ps)]],CombinedDelayMatch[[#This Row],[Max Trace Delay (ps)]])</f>
        <v>92.66</v>
      </c>
      <c r="P200" s="1">
        <f>AVERAGE(CombinedDelayMatch[[#This Row],[xczu5ev-sfvc784-1-e.Min Trace Delay (ps)]],CombinedDelayMatch[[#This Row],[xczu5ev-sfvc784-1-e.Max Trace Delay (ps)]])</f>
        <v>124.0335</v>
      </c>
      <c r="Q200" s="1">
        <f>_xlfn.AGGREGATE(1,6,CombinedDelayMatch[[#This Row],[Average 2CG (ps)]],CombinedDelayMatch[[#This Row],[Average 5EV (ps)]])</f>
        <v>108.34675</v>
      </c>
      <c r="R200" s="2">
        <f>-(IFERROR(CombinedDelayMatch[[#This Row],[Average]], 0)-IFERROR(CombinedDelayMatch[[#This Row],[Average 5EV (ps)]],0))</f>
        <v>15.686750000000004</v>
      </c>
      <c r="S200"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-4.2932500000000005</v>
      </c>
      <c r="T200"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00" s="4">
        <f>CombinedDelayMatch[[#This Row],[Average]]+CombinedDelayMatch[[#This Row],[5EV Adjustment]]</f>
        <v>108.34675</v>
      </c>
      <c r="V200" s="4">
        <f>CombinedDelayMatch[[#This Row],[Adj. Average (ps)]]/6.5</f>
        <v>16.66873076923077</v>
      </c>
      <c r="W200" s="2">
        <f>-(CombinedDelayMatch[[#This Row],[Adj. Average (ps)]]-CombinedDelayMatch[[#This Row],[Average 2CG (ps)]])</f>
        <v>-15.686750000000004</v>
      </c>
      <c r="X20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4.2932499999999862</v>
      </c>
      <c r="Y200" s="2">
        <f>-(IFERROR(CombinedDelayMatch[[#This Row],[Adj. Average (ps)]], 0)-IFERROR(CombinedDelayMatch[[#This Row],[Average 5EV (ps)]],0))</f>
        <v>15.686750000000004</v>
      </c>
      <c r="Z20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-4.2932500000000005</v>
      </c>
    </row>
    <row r="201" spans="1:26" x14ac:dyDescent="0.25">
      <c r="A201">
        <v>64</v>
      </c>
      <c r="B201" s="1" t="s">
        <v>421</v>
      </c>
      <c r="C201" s="1" t="s">
        <v>422</v>
      </c>
      <c r="D201" s="1" t="s">
        <v>423</v>
      </c>
      <c r="E201">
        <v>91.701999999999998</v>
      </c>
      <c r="F201">
        <v>92.623999999999995</v>
      </c>
      <c r="G201">
        <v>64</v>
      </c>
      <c r="H201" s="1" t="s">
        <v>421</v>
      </c>
      <c r="I201" s="1" t="s">
        <v>1787</v>
      </c>
      <c r="J201" s="5" t="s">
        <v>423</v>
      </c>
      <c r="K201">
        <v>118.47499999999999</v>
      </c>
      <c r="L201">
        <v>119.666</v>
      </c>
      <c r="M201" t="s">
        <v>1997</v>
      </c>
      <c r="N201">
        <v>62.5</v>
      </c>
      <c r="O201" s="1">
        <f>AVERAGE(CombinedDelayMatch[[#This Row],[Min Trace Delay (ps)]],CombinedDelayMatch[[#This Row],[Max Trace Delay (ps)]])</f>
        <v>92.162999999999997</v>
      </c>
      <c r="P201" s="1">
        <f>AVERAGE(CombinedDelayMatch[[#This Row],[xczu5ev-sfvc784-1-e.Min Trace Delay (ps)]],CombinedDelayMatch[[#This Row],[xczu5ev-sfvc784-1-e.Max Trace Delay (ps)]])</f>
        <v>119.0705</v>
      </c>
      <c r="Q201" s="1">
        <f>_xlfn.AGGREGATE(1,6,CombinedDelayMatch[[#This Row],[Average 2CG (ps)]],CombinedDelayMatch[[#This Row],[Average 5EV (ps)]])</f>
        <v>105.61675</v>
      </c>
      <c r="R201" s="2">
        <f>-(IFERROR(CombinedDelayMatch[[#This Row],[Average]], 0)-IFERROR(CombinedDelayMatch[[#This Row],[Average 5EV (ps)]],0))</f>
        <v>13.453749999999999</v>
      </c>
      <c r="S201"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-6.5262500000000045</v>
      </c>
      <c r="T201"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01" s="4">
        <f>CombinedDelayMatch[[#This Row],[Average]]+CombinedDelayMatch[[#This Row],[5EV Adjustment]]</f>
        <v>105.61675</v>
      </c>
      <c r="V201" s="4">
        <f>CombinedDelayMatch[[#This Row],[Adj. Average (ps)]]/6.5</f>
        <v>16.248730769230768</v>
      </c>
      <c r="W201" s="2">
        <f>-(CombinedDelayMatch[[#This Row],[Adj. Average (ps)]]-CombinedDelayMatch[[#This Row],[Average 2CG (ps)]])</f>
        <v>-13.453749999999999</v>
      </c>
      <c r="X20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6.5262499999999903</v>
      </c>
      <c r="Y201" s="2">
        <f>-(IFERROR(CombinedDelayMatch[[#This Row],[Adj. Average (ps)]], 0)-IFERROR(CombinedDelayMatch[[#This Row],[Average 5EV (ps)]],0))</f>
        <v>13.453749999999999</v>
      </c>
      <c r="Z20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-6.5262500000000045</v>
      </c>
    </row>
    <row r="202" spans="1:26" x14ac:dyDescent="0.25">
      <c r="A202">
        <v>64</v>
      </c>
      <c r="B202" s="1" t="s">
        <v>424</v>
      </c>
      <c r="C202" s="1" t="s">
        <v>425</v>
      </c>
      <c r="D202" s="1" t="s">
        <v>426</v>
      </c>
      <c r="E202">
        <v>91.894000000000005</v>
      </c>
      <c r="F202">
        <v>92.817999999999998</v>
      </c>
      <c r="G202">
        <v>64</v>
      </c>
      <c r="H202" s="1" t="s">
        <v>424</v>
      </c>
      <c r="I202" s="1" t="s">
        <v>1786</v>
      </c>
      <c r="J202" s="5" t="s">
        <v>426</v>
      </c>
      <c r="K202">
        <v>117.535</v>
      </c>
      <c r="L202">
        <v>118.71599999999999</v>
      </c>
      <c r="M202" t="s">
        <v>1997</v>
      </c>
      <c r="N202">
        <v>62.5</v>
      </c>
      <c r="O202" s="1">
        <f>AVERAGE(CombinedDelayMatch[[#This Row],[Min Trace Delay (ps)]],CombinedDelayMatch[[#This Row],[Max Trace Delay (ps)]])</f>
        <v>92.355999999999995</v>
      </c>
      <c r="P202" s="1">
        <f>AVERAGE(CombinedDelayMatch[[#This Row],[xczu5ev-sfvc784-1-e.Min Trace Delay (ps)]],CombinedDelayMatch[[#This Row],[xczu5ev-sfvc784-1-e.Max Trace Delay (ps)]])</f>
        <v>118.12549999999999</v>
      </c>
      <c r="Q202" s="1">
        <f>_xlfn.AGGREGATE(1,6,CombinedDelayMatch[[#This Row],[Average 2CG (ps)]],CombinedDelayMatch[[#This Row],[Average 5EV (ps)]])</f>
        <v>105.24074999999999</v>
      </c>
      <c r="R202" s="2">
        <f>-(IFERROR(CombinedDelayMatch[[#This Row],[Average]], 0)-IFERROR(CombinedDelayMatch[[#This Row],[Average 5EV (ps)]],0))</f>
        <v>12.884749999999997</v>
      </c>
      <c r="S202"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-7.0952500000000072</v>
      </c>
      <c r="T202"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02" s="4">
        <f>CombinedDelayMatch[[#This Row],[Average]]+CombinedDelayMatch[[#This Row],[5EV Adjustment]]</f>
        <v>105.24074999999999</v>
      </c>
      <c r="V202" s="4">
        <f>CombinedDelayMatch[[#This Row],[Adj. Average (ps)]]/6.5</f>
        <v>16.190884615384615</v>
      </c>
      <c r="W202" s="2">
        <f>-(CombinedDelayMatch[[#This Row],[Adj. Average (ps)]]-CombinedDelayMatch[[#This Row],[Average 2CG (ps)]])</f>
        <v>-12.884749999999997</v>
      </c>
      <c r="X20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7.095249999999993</v>
      </c>
      <c r="Y202" s="2">
        <f>-(IFERROR(CombinedDelayMatch[[#This Row],[Adj. Average (ps)]], 0)-IFERROR(CombinedDelayMatch[[#This Row],[Average 5EV (ps)]],0))</f>
        <v>12.884749999999997</v>
      </c>
      <c r="Z20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-7.0952500000000072</v>
      </c>
    </row>
    <row r="203" spans="1:26" x14ac:dyDescent="0.25">
      <c r="A203">
        <v>64</v>
      </c>
      <c r="B203" s="1" t="s">
        <v>439</v>
      </c>
      <c r="C203" s="1" t="s">
        <v>440</v>
      </c>
      <c r="D203" s="1" t="s">
        <v>441</v>
      </c>
      <c r="E203">
        <v>71.563999999999993</v>
      </c>
      <c r="F203">
        <v>72.284000000000006</v>
      </c>
      <c r="G203">
        <v>64</v>
      </c>
      <c r="H203" s="1" t="s">
        <v>439</v>
      </c>
      <c r="I203" s="1" t="s">
        <v>1781</v>
      </c>
      <c r="J203" s="5" t="s">
        <v>441</v>
      </c>
      <c r="K203">
        <v>115.46</v>
      </c>
      <c r="L203">
        <v>116.62</v>
      </c>
      <c r="M203" t="s">
        <v>1997</v>
      </c>
      <c r="N203">
        <v>62.5</v>
      </c>
      <c r="O203" s="1">
        <f>AVERAGE(CombinedDelayMatch[[#This Row],[Min Trace Delay (ps)]],CombinedDelayMatch[[#This Row],[Max Trace Delay (ps)]])</f>
        <v>71.924000000000007</v>
      </c>
      <c r="P203" s="1">
        <f>AVERAGE(CombinedDelayMatch[[#This Row],[xczu5ev-sfvc784-1-e.Min Trace Delay (ps)]],CombinedDelayMatch[[#This Row],[xczu5ev-sfvc784-1-e.Max Trace Delay (ps)]])</f>
        <v>116.03999999999999</v>
      </c>
      <c r="Q203" s="1">
        <f>_xlfn.AGGREGATE(1,6,CombinedDelayMatch[[#This Row],[Average 2CG (ps)]],CombinedDelayMatch[[#This Row],[Average 5EV (ps)]])</f>
        <v>93.981999999999999</v>
      </c>
      <c r="R203" s="2">
        <f>-(IFERROR(CombinedDelayMatch[[#This Row],[Average]], 0)-IFERROR(CombinedDelayMatch[[#This Row],[Average 5EV (ps)]],0))</f>
        <v>22.057999999999993</v>
      </c>
      <c r="S203"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2.0779999999999887</v>
      </c>
      <c r="T203"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03" s="4">
        <f>CombinedDelayMatch[[#This Row],[Average]]+CombinedDelayMatch[[#This Row],[5EV Adjustment]]</f>
        <v>93.981999999999999</v>
      </c>
      <c r="V203" s="4">
        <f>CombinedDelayMatch[[#This Row],[Adj. Average (ps)]]/6.5</f>
        <v>14.458769230769231</v>
      </c>
      <c r="W203" s="2">
        <f>-(CombinedDelayMatch[[#This Row],[Adj. Average (ps)]]-CombinedDelayMatch[[#This Row],[Average 2CG (ps)]])</f>
        <v>-22.057999999999993</v>
      </c>
      <c r="X20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-2.078000000000003</v>
      </c>
      <c r="Y203" s="2">
        <f>-(IFERROR(CombinedDelayMatch[[#This Row],[Adj. Average (ps)]], 0)-IFERROR(CombinedDelayMatch[[#This Row],[Average 5EV (ps)]],0))</f>
        <v>22.057999999999993</v>
      </c>
      <c r="Z20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2.0779999999999887</v>
      </c>
    </row>
    <row r="204" spans="1:26" x14ac:dyDescent="0.25">
      <c r="A204">
        <v>64</v>
      </c>
      <c r="B204" s="1" t="s">
        <v>442</v>
      </c>
      <c r="C204" s="1" t="s">
        <v>443</v>
      </c>
      <c r="D204" s="1" t="s">
        <v>444</v>
      </c>
      <c r="E204">
        <v>72.247</v>
      </c>
      <c r="F204">
        <v>72.972999999999999</v>
      </c>
      <c r="G204">
        <v>64</v>
      </c>
      <c r="H204" s="1" t="s">
        <v>442</v>
      </c>
      <c r="I204" s="1" t="s">
        <v>1780</v>
      </c>
      <c r="J204" s="5" t="s">
        <v>444</v>
      </c>
      <c r="K204">
        <v>114.86499999999999</v>
      </c>
      <c r="L204">
        <v>116.02</v>
      </c>
      <c r="M204" t="s">
        <v>1997</v>
      </c>
      <c r="N204">
        <v>62.5</v>
      </c>
      <c r="O204" s="1">
        <f>AVERAGE(CombinedDelayMatch[[#This Row],[Min Trace Delay (ps)]],CombinedDelayMatch[[#This Row],[Max Trace Delay (ps)]])</f>
        <v>72.61</v>
      </c>
      <c r="P204" s="1">
        <f>AVERAGE(CombinedDelayMatch[[#This Row],[xczu5ev-sfvc784-1-e.Min Trace Delay (ps)]],CombinedDelayMatch[[#This Row],[xczu5ev-sfvc784-1-e.Max Trace Delay (ps)]])</f>
        <v>115.4425</v>
      </c>
      <c r="Q204" s="1">
        <f>_xlfn.AGGREGATE(1,6,CombinedDelayMatch[[#This Row],[Average 2CG (ps)]],CombinedDelayMatch[[#This Row],[Average 5EV (ps)]])</f>
        <v>94.026250000000005</v>
      </c>
      <c r="R204" s="2">
        <f>-(IFERROR(CombinedDelayMatch[[#This Row],[Average]], 0)-IFERROR(CombinedDelayMatch[[#This Row],[Average 5EV (ps)]],0))</f>
        <v>21.416249999999991</v>
      </c>
      <c r="S204"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1.4362499999999869</v>
      </c>
      <c r="T204"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04" s="4">
        <f>CombinedDelayMatch[[#This Row],[Average]]+CombinedDelayMatch[[#This Row],[5EV Adjustment]]</f>
        <v>94.026250000000005</v>
      </c>
      <c r="V204" s="4">
        <f>CombinedDelayMatch[[#This Row],[Adj. Average (ps)]]/6.5</f>
        <v>14.465576923076924</v>
      </c>
      <c r="W204" s="2">
        <f>-(CombinedDelayMatch[[#This Row],[Adj. Average (ps)]]-CombinedDelayMatch[[#This Row],[Average 2CG (ps)]])</f>
        <v>-21.416250000000005</v>
      </c>
      <c r="X20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-1.4362500000000153</v>
      </c>
      <c r="Y204" s="2">
        <f>-(IFERROR(CombinedDelayMatch[[#This Row],[Adj. Average (ps)]], 0)-IFERROR(CombinedDelayMatch[[#This Row],[Average 5EV (ps)]],0))</f>
        <v>21.416249999999991</v>
      </c>
      <c r="Z20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1.4362499999999869</v>
      </c>
    </row>
    <row r="205" spans="1:26" x14ac:dyDescent="0.25">
      <c r="A205">
        <v>64</v>
      </c>
      <c r="B205" s="1" t="s">
        <v>445</v>
      </c>
      <c r="C205" s="1" t="s">
        <v>446</v>
      </c>
      <c r="D205" s="1" t="s">
        <v>447</v>
      </c>
      <c r="E205">
        <v>73.215000000000003</v>
      </c>
      <c r="F205">
        <v>73.950999999999993</v>
      </c>
      <c r="G205">
        <v>64</v>
      </c>
      <c r="H205" s="1" t="s">
        <v>445</v>
      </c>
      <c r="I205" s="1" t="s">
        <v>1779</v>
      </c>
      <c r="J205" s="5" t="s">
        <v>447</v>
      </c>
      <c r="K205">
        <v>108.545</v>
      </c>
      <c r="L205">
        <v>109.636</v>
      </c>
      <c r="M205" t="s">
        <v>1997</v>
      </c>
      <c r="N205">
        <v>62.5</v>
      </c>
      <c r="O205" s="1">
        <f>AVERAGE(CombinedDelayMatch[[#This Row],[Min Trace Delay (ps)]],CombinedDelayMatch[[#This Row],[Max Trace Delay (ps)]])</f>
        <v>73.582999999999998</v>
      </c>
      <c r="P205" s="1">
        <f>AVERAGE(CombinedDelayMatch[[#This Row],[xczu5ev-sfvc784-1-e.Min Trace Delay (ps)]],CombinedDelayMatch[[#This Row],[xczu5ev-sfvc784-1-e.Max Trace Delay (ps)]])</f>
        <v>109.09049999999999</v>
      </c>
      <c r="Q205" s="1">
        <f>_xlfn.AGGREGATE(1,6,CombinedDelayMatch[[#This Row],[Average 2CG (ps)]],CombinedDelayMatch[[#This Row],[Average 5EV (ps)]])</f>
        <v>91.336749999999995</v>
      </c>
      <c r="R205" s="2">
        <f>-(IFERROR(CombinedDelayMatch[[#This Row],[Average]], 0)-IFERROR(CombinedDelayMatch[[#This Row],[Average 5EV (ps)]],0))</f>
        <v>17.753749999999997</v>
      </c>
      <c r="S205"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-2.2262500000000074</v>
      </c>
      <c r="T205"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05" s="4">
        <f>CombinedDelayMatch[[#This Row],[Average]]+CombinedDelayMatch[[#This Row],[5EV Adjustment]]</f>
        <v>91.336749999999995</v>
      </c>
      <c r="V205" s="4">
        <f>CombinedDelayMatch[[#This Row],[Adj. Average (ps)]]/6.5</f>
        <v>14.051807692307692</v>
      </c>
      <c r="W205" s="2">
        <f>-(CombinedDelayMatch[[#This Row],[Adj. Average (ps)]]-CombinedDelayMatch[[#This Row],[Average 2CG (ps)]])</f>
        <v>-17.753749999999997</v>
      </c>
      <c r="X20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2.2262499999999932</v>
      </c>
      <c r="Y205" s="2">
        <f>-(IFERROR(CombinedDelayMatch[[#This Row],[Adj. Average (ps)]], 0)-IFERROR(CombinedDelayMatch[[#This Row],[Average 5EV (ps)]],0))</f>
        <v>17.753749999999997</v>
      </c>
      <c r="Z20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-2.2262500000000074</v>
      </c>
    </row>
    <row r="206" spans="1:26" x14ac:dyDescent="0.25">
      <c r="A206">
        <v>64</v>
      </c>
      <c r="B206" s="1" t="s">
        <v>448</v>
      </c>
      <c r="C206" s="1" t="s">
        <v>449</v>
      </c>
      <c r="D206" s="1" t="s">
        <v>450</v>
      </c>
      <c r="E206">
        <v>74.388999999999996</v>
      </c>
      <c r="F206">
        <v>75.137</v>
      </c>
      <c r="G206">
        <v>64</v>
      </c>
      <c r="H206" s="1" t="s">
        <v>448</v>
      </c>
      <c r="I206" s="1" t="s">
        <v>1778</v>
      </c>
      <c r="J206" s="5" t="s">
        <v>450</v>
      </c>
      <c r="K206">
        <v>107.43600000000001</v>
      </c>
      <c r="L206">
        <v>108.515</v>
      </c>
      <c r="M206" t="s">
        <v>1997</v>
      </c>
      <c r="N206">
        <v>62.5</v>
      </c>
      <c r="O206" s="1">
        <f>AVERAGE(CombinedDelayMatch[[#This Row],[Min Trace Delay (ps)]],CombinedDelayMatch[[#This Row],[Max Trace Delay (ps)]])</f>
        <v>74.763000000000005</v>
      </c>
      <c r="P206" s="1">
        <f>AVERAGE(CombinedDelayMatch[[#This Row],[xczu5ev-sfvc784-1-e.Min Trace Delay (ps)]],CombinedDelayMatch[[#This Row],[xczu5ev-sfvc784-1-e.Max Trace Delay (ps)]])</f>
        <v>107.97550000000001</v>
      </c>
      <c r="Q206" s="1">
        <f>_xlfn.AGGREGATE(1,6,CombinedDelayMatch[[#This Row],[Average 2CG (ps)]],CombinedDelayMatch[[#This Row],[Average 5EV (ps)]])</f>
        <v>91.369250000000008</v>
      </c>
      <c r="R206" s="2">
        <f>-(IFERROR(CombinedDelayMatch[[#This Row],[Average]], 0)-IFERROR(CombinedDelayMatch[[#This Row],[Average 5EV (ps)]],0))</f>
        <v>16.606250000000003</v>
      </c>
      <c r="S206"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-3.3737500000000011</v>
      </c>
      <c r="T206"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06" s="4">
        <f>CombinedDelayMatch[[#This Row],[Average]]+CombinedDelayMatch[[#This Row],[5EV Adjustment]]</f>
        <v>91.369250000000008</v>
      </c>
      <c r="V206" s="4">
        <f>CombinedDelayMatch[[#This Row],[Adj. Average (ps)]]/6.5</f>
        <v>14.056807692307693</v>
      </c>
      <c r="W206" s="2">
        <f>-(CombinedDelayMatch[[#This Row],[Adj. Average (ps)]]-CombinedDelayMatch[[#This Row],[Average 2CG (ps)]])</f>
        <v>-16.606250000000003</v>
      </c>
      <c r="X20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3.3737499999999869</v>
      </c>
      <c r="Y206" s="2">
        <f>-(IFERROR(CombinedDelayMatch[[#This Row],[Adj. Average (ps)]], 0)-IFERROR(CombinedDelayMatch[[#This Row],[Average 5EV (ps)]],0))</f>
        <v>16.606250000000003</v>
      </c>
      <c r="Z20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-3.3737500000000011</v>
      </c>
    </row>
    <row r="207" spans="1:26" x14ac:dyDescent="0.25">
      <c r="A207">
        <v>64</v>
      </c>
      <c r="B207" s="1" t="s">
        <v>451</v>
      </c>
      <c r="C207" s="1" t="s">
        <v>452</v>
      </c>
      <c r="D207" s="1" t="s">
        <v>453</v>
      </c>
      <c r="E207">
        <v>86.555000000000007</v>
      </c>
      <c r="F207">
        <v>87.424999999999997</v>
      </c>
      <c r="G207">
        <v>64</v>
      </c>
      <c r="H207" s="1" t="s">
        <v>451</v>
      </c>
      <c r="I207" s="1" t="s">
        <v>1777</v>
      </c>
      <c r="J207" s="5" t="s">
        <v>453</v>
      </c>
      <c r="K207">
        <v>125.932</v>
      </c>
      <c r="L207">
        <v>127.197</v>
      </c>
      <c r="M207" t="s">
        <v>1997</v>
      </c>
      <c r="N207">
        <v>62.5</v>
      </c>
      <c r="O207" s="1">
        <f>AVERAGE(CombinedDelayMatch[[#This Row],[Min Trace Delay (ps)]],CombinedDelayMatch[[#This Row],[Max Trace Delay (ps)]])</f>
        <v>86.990000000000009</v>
      </c>
      <c r="P207" s="1">
        <f>AVERAGE(CombinedDelayMatch[[#This Row],[xczu5ev-sfvc784-1-e.Min Trace Delay (ps)]],CombinedDelayMatch[[#This Row],[xczu5ev-sfvc784-1-e.Max Trace Delay (ps)]])</f>
        <v>126.56450000000001</v>
      </c>
      <c r="Q207" s="1">
        <f>_xlfn.AGGREGATE(1,6,CombinedDelayMatch[[#This Row],[Average 2CG (ps)]],CombinedDelayMatch[[#This Row],[Average 5EV (ps)]])</f>
        <v>106.77725000000001</v>
      </c>
      <c r="R207" s="2">
        <f>-(IFERROR(CombinedDelayMatch[[#This Row],[Average]], 0)-IFERROR(CombinedDelayMatch[[#This Row],[Average 5EV (ps)]],0))</f>
        <v>19.78725</v>
      </c>
      <c r="S207"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-0.19275000000000375</v>
      </c>
      <c r="T207"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07" s="4">
        <f>CombinedDelayMatch[[#This Row],[Average]]+CombinedDelayMatch[[#This Row],[5EV Adjustment]]</f>
        <v>106.77725000000001</v>
      </c>
      <c r="V207" s="4">
        <f>CombinedDelayMatch[[#This Row],[Adj. Average (ps)]]/6.5</f>
        <v>16.427269230769234</v>
      </c>
      <c r="W207" s="2">
        <f>-(CombinedDelayMatch[[#This Row],[Adj. Average (ps)]]-CombinedDelayMatch[[#This Row],[Average 2CG (ps)]])</f>
        <v>-19.78725</v>
      </c>
      <c r="X20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0.19274999999998954</v>
      </c>
      <c r="Y207" s="2">
        <f>-(IFERROR(CombinedDelayMatch[[#This Row],[Adj. Average (ps)]], 0)-IFERROR(CombinedDelayMatch[[#This Row],[Average 5EV (ps)]],0))</f>
        <v>19.78725</v>
      </c>
      <c r="Z20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-0.19275000000000375</v>
      </c>
    </row>
    <row r="208" spans="1:26" x14ac:dyDescent="0.25">
      <c r="A208">
        <v>64</v>
      </c>
      <c r="B208" s="1" t="s">
        <v>457</v>
      </c>
      <c r="C208" s="1" t="s">
        <v>458</v>
      </c>
      <c r="D208" s="1" t="s">
        <v>459</v>
      </c>
      <c r="E208">
        <v>82.486999999999995</v>
      </c>
      <c r="F208">
        <v>83.316000000000003</v>
      </c>
      <c r="G208">
        <v>64</v>
      </c>
      <c r="H208" s="1" t="s">
        <v>457</v>
      </c>
      <c r="I208" s="1" t="s">
        <v>1775</v>
      </c>
      <c r="J208" s="5" t="s">
        <v>459</v>
      </c>
      <c r="K208">
        <v>121.23</v>
      </c>
      <c r="L208">
        <v>122.44799999999999</v>
      </c>
      <c r="M208" t="s">
        <v>1997</v>
      </c>
      <c r="N208">
        <v>62.5</v>
      </c>
      <c r="O208" s="1">
        <f>AVERAGE(CombinedDelayMatch[[#This Row],[Min Trace Delay (ps)]],CombinedDelayMatch[[#This Row],[Max Trace Delay (ps)]])</f>
        <v>82.901499999999999</v>
      </c>
      <c r="P208" s="1">
        <f>AVERAGE(CombinedDelayMatch[[#This Row],[xczu5ev-sfvc784-1-e.Min Trace Delay (ps)]],CombinedDelayMatch[[#This Row],[xczu5ev-sfvc784-1-e.Max Trace Delay (ps)]])</f>
        <v>121.839</v>
      </c>
      <c r="Q208" s="1">
        <f>_xlfn.AGGREGATE(1,6,CombinedDelayMatch[[#This Row],[Average 2CG (ps)]],CombinedDelayMatch[[#This Row],[Average 5EV (ps)]])</f>
        <v>102.37025</v>
      </c>
      <c r="R208" s="2">
        <f>-(IFERROR(CombinedDelayMatch[[#This Row],[Average]], 0)-IFERROR(CombinedDelayMatch[[#This Row],[Average 5EV (ps)]],0))</f>
        <v>19.46875</v>
      </c>
      <c r="S208"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-0.51125000000000398</v>
      </c>
      <c r="T208"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08" s="4">
        <f>CombinedDelayMatch[[#This Row],[Average]]+CombinedDelayMatch[[#This Row],[5EV Adjustment]]</f>
        <v>102.37025</v>
      </c>
      <c r="V208" s="4">
        <f>CombinedDelayMatch[[#This Row],[Adj. Average (ps)]]/6.5</f>
        <v>15.749269230769231</v>
      </c>
      <c r="W208" s="2">
        <f>-(CombinedDelayMatch[[#This Row],[Adj. Average (ps)]]-CombinedDelayMatch[[#This Row],[Average 2CG (ps)]])</f>
        <v>-19.46875</v>
      </c>
      <c r="X20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0.51124999999998977</v>
      </c>
      <c r="Y208" s="2">
        <f>-(IFERROR(CombinedDelayMatch[[#This Row],[Adj. Average (ps)]], 0)-IFERROR(CombinedDelayMatch[[#This Row],[Average 5EV (ps)]],0))</f>
        <v>19.46875</v>
      </c>
      <c r="Z20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-0.51125000000000398</v>
      </c>
    </row>
    <row r="209" spans="1:26" x14ac:dyDescent="0.25">
      <c r="A209">
        <v>64</v>
      </c>
      <c r="B209" s="1" t="s">
        <v>460</v>
      </c>
      <c r="C209" s="1" t="s">
        <v>461</v>
      </c>
      <c r="D209" s="1" t="s">
        <v>462</v>
      </c>
      <c r="E209">
        <v>83.18</v>
      </c>
      <c r="F209">
        <v>84.016000000000005</v>
      </c>
      <c r="G209">
        <v>64</v>
      </c>
      <c r="H209" s="1" t="s">
        <v>460</v>
      </c>
      <c r="I209" s="1" t="s">
        <v>1774</v>
      </c>
      <c r="J209" s="5" t="s">
        <v>462</v>
      </c>
      <c r="K209">
        <v>115.592</v>
      </c>
      <c r="L209">
        <v>116.753</v>
      </c>
      <c r="M209" t="s">
        <v>1997</v>
      </c>
      <c r="N209">
        <v>62.5</v>
      </c>
      <c r="O209" s="1">
        <f>AVERAGE(CombinedDelayMatch[[#This Row],[Min Trace Delay (ps)]],CombinedDelayMatch[[#This Row],[Max Trace Delay (ps)]])</f>
        <v>83.598000000000013</v>
      </c>
      <c r="P209" s="1">
        <f>AVERAGE(CombinedDelayMatch[[#This Row],[xczu5ev-sfvc784-1-e.Min Trace Delay (ps)]],CombinedDelayMatch[[#This Row],[xczu5ev-sfvc784-1-e.Max Trace Delay (ps)]])</f>
        <v>116.1725</v>
      </c>
      <c r="Q209" s="1">
        <f>_xlfn.AGGREGATE(1,6,CombinedDelayMatch[[#This Row],[Average 2CG (ps)]],CombinedDelayMatch[[#This Row],[Average 5EV (ps)]])</f>
        <v>99.885250000000013</v>
      </c>
      <c r="R209" s="2">
        <f>-(IFERROR(CombinedDelayMatch[[#This Row],[Average]], 0)-IFERROR(CombinedDelayMatch[[#This Row],[Average 5EV (ps)]],0))</f>
        <v>16.287249999999986</v>
      </c>
      <c r="S209"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-3.692750000000018</v>
      </c>
      <c r="T209"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09" s="4">
        <f>CombinedDelayMatch[[#This Row],[Average]]+CombinedDelayMatch[[#This Row],[5EV Adjustment]]</f>
        <v>99.885250000000013</v>
      </c>
      <c r="V209" s="4">
        <f>CombinedDelayMatch[[#This Row],[Adj. Average (ps)]]/6.5</f>
        <v>15.36696153846154</v>
      </c>
      <c r="W209" s="2">
        <f>-(CombinedDelayMatch[[#This Row],[Adj. Average (ps)]]-CombinedDelayMatch[[#This Row],[Average 2CG (ps)]])</f>
        <v>-16.28725</v>
      </c>
      <c r="X20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3.6927499999999895</v>
      </c>
      <c r="Y209" s="2">
        <f>-(IFERROR(CombinedDelayMatch[[#This Row],[Adj. Average (ps)]], 0)-IFERROR(CombinedDelayMatch[[#This Row],[Average 5EV (ps)]],0))</f>
        <v>16.287249999999986</v>
      </c>
      <c r="Z20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-3.692750000000018</v>
      </c>
    </row>
    <row r="210" spans="1:26" x14ac:dyDescent="0.25">
      <c r="A210">
        <v>64</v>
      </c>
      <c r="B210" s="1" t="s">
        <v>469</v>
      </c>
      <c r="C210" s="1" t="s">
        <v>470</v>
      </c>
      <c r="D210" s="1" t="s">
        <v>471</v>
      </c>
      <c r="E210">
        <v>115.517</v>
      </c>
      <c r="F210">
        <v>116.678</v>
      </c>
      <c r="G210">
        <v>64</v>
      </c>
      <c r="H210" s="1" t="s">
        <v>469</v>
      </c>
      <c r="I210" s="1" t="s">
        <v>1771</v>
      </c>
      <c r="J210" s="5" t="s">
        <v>471</v>
      </c>
      <c r="K210">
        <v>153.56899999999999</v>
      </c>
      <c r="L210">
        <v>155.11199999999999</v>
      </c>
      <c r="M210" t="s">
        <v>1997</v>
      </c>
      <c r="N210">
        <v>62.5</v>
      </c>
      <c r="O210" s="1">
        <f>AVERAGE(CombinedDelayMatch[[#This Row],[Min Trace Delay (ps)]],CombinedDelayMatch[[#This Row],[Max Trace Delay (ps)]])</f>
        <v>116.0975</v>
      </c>
      <c r="P210" s="1">
        <f>AVERAGE(CombinedDelayMatch[[#This Row],[xczu5ev-sfvc784-1-e.Min Trace Delay (ps)]],CombinedDelayMatch[[#This Row],[xczu5ev-sfvc784-1-e.Max Trace Delay (ps)]])</f>
        <v>154.34049999999999</v>
      </c>
      <c r="Q210" s="1">
        <f>_xlfn.AGGREGATE(1,6,CombinedDelayMatch[[#This Row],[Average 2CG (ps)]],CombinedDelayMatch[[#This Row],[Average 5EV (ps)]])</f>
        <v>135.21899999999999</v>
      </c>
      <c r="R210" s="2">
        <f>-(IFERROR(CombinedDelayMatch[[#This Row],[Average]], 0)-IFERROR(CombinedDelayMatch[[#This Row],[Average 5EV (ps)]],0))</f>
        <v>19.121499999999997</v>
      </c>
      <c r="S210"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-0.85850000000000648</v>
      </c>
      <c r="T210"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10" s="4">
        <f>CombinedDelayMatch[[#This Row],[Average]]+CombinedDelayMatch[[#This Row],[5EV Adjustment]]</f>
        <v>135.21899999999999</v>
      </c>
      <c r="V210" s="4">
        <f>CombinedDelayMatch[[#This Row],[Adj. Average (ps)]]/6.5</f>
        <v>20.802923076923076</v>
      </c>
      <c r="W210" s="2">
        <f>-(CombinedDelayMatch[[#This Row],[Adj. Average (ps)]]-CombinedDelayMatch[[#This Row],[Average 2CG (ps)]])</f>
        <v>-19.121499999999997</v>
      </c>
      <c r="X21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0.85849999999999227</v>
      </c>
      <c r="Y210" s="2">
        <f>-(IFERROR(CombinedDelayMatch[[#This Row],[Adj. Average (ps)]], 0)-IFERROR(CombinedDelayMatch[[#This Row],[Average 5EV (ps)]],0))</f>
        <v>19.121499999999997</v>
      </c>
      <c r="Z21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-0.85850000000000648</v>
      </c>
    </row>
    <row r="211" spans="1:26" x14ac:dyDescent="0.25">
      <c r="A211">
        <v>64</v>
      </c>
      <c r="B211" s="1" t="s">
        <v>472</v>
      </c>
      <c r="C211" s="1" t="s">
        <v>473</v>
      </c>
      <c r="D211" s="1" t="s">
        <v>474</v>
      </c>
      <c r="E211">
        <v>114.557</v>
      </c>
      <c r="F211">
        <v>115.708</v>
      </c>
      <c r="G211">
        <v>64</v>
      </c>
      <c r="H211" s="1" t="s">
        <v>472</v>
      </c>
      <c r="I211" s="1" t="s">
        <v>1770</v>
      </c>
      <c r="J211" s="5" t="s">
        <v>474</v>
      </c>
      <c r="K211">
        <v>153.02500000000001</v>
      </c>
      <c r="L211">
        <v>154.56299999999999</v>
      </c>
      <c r="M211" t="s">
        <v>1997</v>
      </c>
      <c r="N211">
        <v>62.5</v>
      </c>
      <c r="O211" s="1">
        <f>AVERAGE(CombinedDelayMatch[[#This Row],[Min Trace Delay (ps)]],CombinedDelayMatch[[#This Row],[Max Trace Delay (ps)]])</f>
        <v>115.13249999999999</v>
      </c>
      <c r="P211" s="1">
        <f>AVERAGE(CombinedDelayMatch[[#This Row],[xczu5ev-sfvc784-1-e.Min Trace Delay (ps)]],CombinedDelayMatch[[#This Row],[xczu5ev-sfvc784-1-e.Max Trace Delay (ps)]])</f>
        <v>153.79399999999998</v>
      </c>
      <c r="Q211" s="1">
        <f>_xlfn.AGGREGATE(1,6,CombinedDelayMatch[[#This Row],[Average 2CG (ps)]],CombinedDelayMatch[[#This Row],[Average 5EV (ps)]])</f>
        <v>134.46324999999999</v>
      </c>
      <c r="R211" s="2">
        <f>-(IFERROR(CombinedDelayMatch[[#This Row],[Average]], 0)-IFERROR(CombinedDelayMatch[[#This Row],[Average 5EV (ps)]],0))</f>
        <v>19.330749999999995</v>
      </c>
      <c r="S211"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-0.64925000000000921</v>
      </c>
      <c r="T211"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11" s="4">
        <f>CombinedDelayMatch[[#This Row],[Average]]+CombinedDelayMatch[[#This Row],[5EV Adjustment]]</f>
        <v>134.46324999999999</v>
      </c>
      <c r="V211" s="4">
        <f>CombinedDelayMatch[[#This Row],[Adj. Average (ps)]]/6.5</f>
        <v>20.686653846153845</v>
      </c>
      <c r="W211" s="2">
        <f>-(CombinedDelayMatch[[#This Row],[Adj. Average (ps)]]-CombinedDelayMatch[[#This Row],[Average 2CG (ps)]])</f>
        <v>-19.330749999999995</v>
      </c>
      <c r="X21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0.649249999999995</v>
      </c>
      <c r="Y211" s="2">
        <f>-(IFERROR(CombinedDelayMatch[[#This Row],[Adj. Average (ps)]], 0)-IFERROR(CombinedDelayMatch[[#This Row],[Average 5EV (ps)]],0))</f>
        <v>19.330749999999995</v>
      </c>
      <c r="Z21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-0.64925000000000921</v>
      </c>
    </row>
    <row r="212" spans="1:26" x14ac:dyDescent="0.25">
      <c r="A212">
        <v>64</v>
      </c>
      <c r="B212" s="1" t="s">
        <v>475</v>
      </c>
      <c r="C212" s="1" t="s">
        <v>476</v>
      </c>
      <c r="D212" s="1" t="s">
        <v>477</v>
      </c>
      <c r="E212">
        <v>106.544</v>
      </c>
      <c r="F212">
        <v>107.61499999999999</v>
      </c>
      <c r="G212">
        <v>64</v>
      </c>
      <c r="H212" s="1" t="s">
        <v>475</v>
      </c>
      <c r="I212" s="1" t="s">
        <v>1769</v>
      </c>
      <c r="J212" s="5" t="s">
        <v>477</v>
      </c>
      <c r="K212">
        <v>155.911</v>
      </c>
      <c r="L212">
        <v>157.47800000000001</v>
      </c>
      <c r="M212" t="s">
        <v>1997</v>
      </c>
      <c r="N212">
        <v>62.5</v>
      </c>
      <c r="O212" s="1">
        <f>AVERAGE(CombinedDelayMatch[[#This Row],[Min Trace Delay (ps)]],CombinedDelayMatch[[#This Row],[Max Trace Delay (ps)]])</f>
        <v>107.0795</v>
      </c>
      <c r="P212" s="1">
        <f>AVERAGE(CombinedDelayMatch[[#This Row],[xczu5ev-sfvc784-1-e.Min Trace Delay (ps)]],CombinedDelayMatch[[#This Row],[xczu5ev-sfvc784-1-e.Max Trace Delay (ps)]])</f>
        <v>156.69450000000001</v>
      </c>
      <c r="Q212" s="1">
        <f>_xlfn.AGGREGATE(1,6,CombinedDelayMatch[[#This Row],[Average 2CG (ps)]],CombinedDelayMatch[[#This Row],[Average 5EV (ps)]])</f>
        <v>131.887</v>
      </c>
      <c r="R212" s="2">
        <f>-(IFERROR(CombinedDelayMatch[[#This Row],[Average]], 0)-IFERROR(CombinedDelayMatch[[#This Row],[Average 5EV (ps)]],0))</f>
        <v>24.807500000000005</v>
      </c>
      <c r="S212"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4.8275000000000006</v>
      </c>
      <c r="T212"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12" s="4">
        <f>CombinedDelayMatch[[#This Row],[Average]]+CombinedDelayMatch[[#This Row],[5EV Adjustment]]</f>
        <v>131.887</v>
      </c>
      <c r="V212" s="4">
        <f>CombinedDelayMatch[[#This Row],[Adj. Average (ps)]]/6.5</f>
        <v>20.290307692307692</v>
      </c>
      <c r="W212" s="2">
        <f>-(CombinedDelayMatch[[#This Row],[Adj. Average (ps)]]-CombinedDelayMatch[[#This Row],[Average 2CG (ps)]])</f>
        <v>-24.807500000000005</v>
      </c>
      <c r="X21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-4.8275000000000148</v>
      </c>
      <c r="Y212" s="2">
        <f>-(IFERROR(CombinedDelayMatch[[#This Row],[Adj. Average (ps)]], 0)-IFERROR(CombinedDelayMatch[[#This Row],[Average 5EV (ps)]],0))</f>
        <v>24.807500000000005</v>
      </c>
      <c r="Z21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4.8275000000000006</v>
      </c>
    </row>
    <row r="213" spans="1:26" x14ac:dyDescent="0.25">
      <c r="A213">
        <v>64</v>
      </c>
      <c r="B213" s="1" t="s">
        <v>478</v>
      </c>
      <c r="C213" s="1" t="s">
        <v>479</v>
      </c>
      <c r="D213" s="1" t="s">
        <v>480</v>
      </c>
      <c r="E213">
        <v>106.989</v>
      </c>
      <c r="F213">
        <v>108.06399999999999</v>
      </c>
      <c r="G213">
        <v>64</v>
      </c>
      <c r="H213" s="1" t="s">
        <v>478</v>
      </c>
      <c r="I213" s="1" t="s">
        <v>1768</v>
      </c>
      <c r="J213" s="5" t="s">
        <v>480</v>
      </c>
      <c r="K213">
        <v>152.09100000000001</v>
      </c>
      <c r="L213">
        <v>153.62</v>
      </c>
      <c r="M213" t="s">
        <v>1997</v>
      </c>
      <c r="N213">
        <v>62.5</v>
      </c>
      <c r="O213" s="1">
        <f>AVERAGE(CombinedDelayMatch[[#This Row],[Min Trace Delay (ps)]],CombinedDelayMatch[[#This Row],[Max Trace Delay (ps)]])</f>
        <v>107.5265</v>
      </c>
      <c r="P213" s="1">
        <f>AVERAGE(CombinedDelayMatch[[#This Row],[xczu5ev-sfvc784-1-e.Min Trace Delay (ps)]],CombinedDelayMatch[[#This Row],[xczu5ev-sfvc784-1-e.Max Trace Delay (ps)]])</f>
        <v>152.85550000000001</v>
      </c>
      <c r="Q213" s="1">
        <f>_xlfn.AGGREGATE(1,6,CombinedDelayMatch[[#This Row],[Average 2CG (ps)]],CombinedDelayMatch[[#This Row],[Average 5EV (ps)]])</f>
        <v>130.191</v>
      </c>
      <c r="R213" s="2">
        <f>-(IFERROR(CombinedDelayMatch[[#This Row],[Average]], 0)-IFERROR(CombinedDelayMatch[[#This Row],[Average 5EV (ps)]],0))</f>
        <v>22.664500000000004</v>
      </c>
      <c r="S213"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2.6844999999999999</v>
      </c>
      <c r="T213"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13" s="4">
        <f>CombinedDelayMatch[[#This Row],[Average]]+CombinedDelayMatch[[#This Row],[5EV Adjustment]]</f>
        <v>130.191</v>
      </c>
      <c r="V213" s="4">
        <f>CombinedDelayMatch[[#This Row],[Adj. Average (ps)]]/6.5</f>
        <v>20.029384615384615</v>
      </c>
      <c r="W213" s="2">
        <f>-(CombinedDelayMatch[[#This Row],[Adj. Average (ps)]]-CombinedDelayMatch[[#This Row],[Average 2CG (ps)]])</f>
        <v>-22.664500000000004</v>
      </c>
      <c r="X21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-2.6845000000000141</v>
      </c>
      <c r="Y213" s="2">
        <f>-(IFERROR(CombinedDelayMatch[[#This Row],[Adj. Average (ps)]], 0)-IFERROR(CombinedDelayMatch[[#This Row],[Average 5EV (ps)]],0))</f>
        <v>22.664500000000004</v>
      </c>
      <c r="Z21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2.6844999999999999</v>
      </c>
    </row>
    <row r="214" spans="1:26" x14ac:dyDescent="0.25">
      <c r="A214">
        <v>64</v>
      </c>
      <c r="B214" s="1" t="s">
        <v>493</v>
      </c>
      <c r="C214" s="1" t="s">
        <v>494</v>
      </c>
      <c r="D214" s="1" t="s">
        <v>495</v>
      </c>
      <c r="E214">
        <v>118.102</v>
      </c>
      <c r="F214">
        <v>119.288</v>
      </c>
      <c r="G214">
        <v>64</v>
      </c>
      <c r="H214" s="1" t="s">
        <v>493</v>
      </c>
      <c r="I214" s="1" t="s">
        <v>1763</v>
      </c>
      <c r="J214" s="5" t="s">
        <v>495</v>
      </c>
      <c r="K214">
        <v>150.28299999999999</v>
      </c>
      <c r="L214">
        <v>151.79400000000001</v>
      </c>
      <c r="M214" t="s">
        <v>1997</v>
      </c>
      <c r="N214">
        <v>62.5</v>
      </c>
      <c r="O214" s="1">
        <f>AVERAGE(CombinedDelayMatch[[#This Row],[Min Trace Delay (ps)]],CombinedDelayMatch[[#This Row],[Max Trace Delay (ps)]])</f>
        <v>118.69499999999999</v>
      </c>
      <c r="P214" s="1">
        <f>AVERAGE(CombinedDelayMatch[[#This Row],[xczu5ev-sfvc784-1-e.Min Trace Delay (ps)]],CombinedDelayMatch[[#This Row],[xczu5ev-sfvc784-1-e.Max Trace Delay (ps)]])</f>
        <v>151.0385</v>
      </c>
      <c r="Q214" s="1">
        <f>_xlfn.AGGREGATE(1,6,CombinedDelayMatch[[#This Row],[Average 2CG (ps)]],CombinedDelayMatch[[#This Row],[Average 5EV (ps)]])</f>
        <v>134.86675</v>
      </c>
      <c r="R214" s="2">
        <f>-(IFERROR(CombinedDelayMatch[[#This Row],[Average]], 0)-IFERROR(CombinedDelayMatch[[#This Row],[Average 5EV (ps)]],0))</f>
        <v>16.171750000000003</v>
      </c>
      <c r="S214"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-3.808250000000001</v>
      </c>
      <c r="T214"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14" s="4">
        <f>CombinedDelayMatch[[#This Row],[Average]]+CombinedDelayMatch[[#This Row],[5EV Adjustment]]</f>
        <v>134.86675</v>
      </c>
      <c r="V214" s="4">
        <f>CombinedDelayMatch[[#This Row],[Adj. Average (ps)]]/6.5</f>
        <v>20.748730769230768</v>
      </c>
      <c r="W214" s="2">
        <f>-(CombinedDelayMatch[[#This Row],[Adj. Average (ps)]]-CombinedDelayMatch[[#This Row],[Average 2CG (ps)]])</f>
        <v>-16.171750000000003</v>
      </c>
      <c r="X21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3.8082499999999868</v>
      </c>
      <c r="Y214" s="2">
        <f>-(IFERROR(CombinedDelayMatch[[#This Row],[Adj. Average (ps)]], 0)-IFERROR(CombinedDelayMatch[[#This Row],[Average 5EV (ps)]],0))</f>
        <v>16.171750000000003</v>
      </c>
      <c r="Z21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-3.808250000000001</v>
      </c>
    </row>
    <row r="215" spans="1:26" x14ac:dyDescent="0.25">
      <c r="A215">
        <v>64</v>
      </c>
      <c r="B215" s="1" t="s">
        <v>496</v>
      </c>
      <c r="C215" s="1" t="s">
        <v>497</v>
      </c>
      <c r="D215" s="1" t="s">
        <v>498</v>
      </c>
      <c r="E215">
        <v>118.13500000000001</v>
      </c>
      <c r="F215">
        <v>119.32299999999999</v>
      </c>
      <c r="G215">
        <v>64</v>
      </c>
      <c r="H215" s="1" t="s">
        <v>496</v>
      </c>
      <c r="I215" s="1" t="s">
        <v>1762</v>
      </c>
      <c r="J215" s="5" t="s">
        <v>498</v>
      </c>
      <c r="K215">
        <v>148.10900000000001</v>
      </c>
      <c r="L215">
        <v>149.59700000000001</v>
      </c>
      <c r="M215" t="s">
        <v>1997</v>
      </c>
      <c r="N215">
        <v>62.5</v>
      </c>
      <c r="O215" s="1">
        <f>AVERAGE(CombinedDelayMatch[[#This Row],[Min Trace Delay (ps)]],CombinedDelayMatch[[#This Row],[Max Trace Delay (ps)]])</f>
        <v>118.729</v>
      </c>
      <c r="P215" s="1">
        <f>AVERAGE(CombinedDelayMatch[[#This Row],[xczu5ev-sfvc784-1-e.Min Trace Delay (ps)]],CombinedDelayMatch[[#This Row],[xczu5ev-sfvc784-1-e.Max Trace Delay (ps)]])</f>
        <v>148.85300000000001</v>
      </c>
      <c r="Q215" s="1">
        <f>_xlfn.AGGREGATE(1,6,CombinedDelayMatch[[#This Row],[Average 2CG (ps)]],CombinedDelayMatch[[#This Row],[Average 5EV (ps)]])</f>
        <v>133.791</v>
      </c>
      <c r="R215" s="2">
        <f>-(IFERROR(CombinedDelayMatch[[#This Row],[Average]], 0)-IFERROR(CombinedDelayMatch[[#This Row],[Average 5EV (ps)]],0))</f>
        <v>15.062000000000012</v>
      </c>
      <c r="S215"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-4.9179999999999922</v>
      </c>
      <c r="T215"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15" s="4">
        <f>CombinedDelayMatch[[#This Row],[Average]]+CombinedDelayMatch[[#This Row],[5EV Adjustment]]</f>
        <v>133.791</v>
      </c>
      <c r="V215" s="4">
        <f>CombinedDelayMatch[[#This Row],[Adj. Average (ps)]]/6.5</f>
        <v>20.58323076923077</v>
      </c>
      <c r="W215" s="2">
        <f>-(CombinedDelayMatch[[#This Row],[Adj. Average (ps)]]-CombinedDelayMatch[[#This Row],[Average 2CG (ps)]])</f>
        <v>-15.061999999999998</v>
      </c>
      <c r="X21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4.9179999999999922</v>
      </c>
      <c r="Y215" s="2">
        <f>-(IFERROR(CombinedDelayMatch[[#This Row],[Adj. Average (ps)]], 0)-IFERROR(CombinedDelayMatch[[#This Row],[Average 5EV (ps)]],0))</f>
        <v>15.062000000000012</v>
      </c>
      <c r="Z21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-4.9179999999999922</v>
      </c>
    </row>
    <row r="216" spans="1:26" x14ac:dyDescent="0.25">
      <c r="A216">
        <v>64</v>
      </c>
      <c r="B216" s="1" t="s">
        <v>499</v>
      </c>
      <c r="C216" s="1" t="s">
        <v>500</v>
      </c>
      <c r="D216" s="1" t="s">
        <v>501</v>
      </c>
      <c r="E216">
        <v>109.992</v>
      </c>
      <c r="F216">
        <v>111.09699999999999</v>
      </c>
      <c r="G216">
        <v>64</v>
      </c>
      <c r="H216" s="1" t="s">
        <v>499</v>
      </c>
      <c r="I216" s="1" t="s">
        <v>1761</v>
      </c>
      <c r="J216" s="5" t="s">
        <v>501</v>
      </c>
      <c r="K216">
        <v>151.03700000000001</v>
      </c>
      <c r="L216">
        <v>152.55500000000001</v>
      </c>
      <c r="M216" t="s">
        <v>1997</v>
      </c>
      <c r="N216">
        <v>62.5</v>
      </c>
      <c r="O216" s="1">
        <f>AVERAGE(CombinedDelayMatch[[#This Row],[Min Trace Delay (ps)]],CombinedDelayMatch[[#This Row],[Max Trace Delay (ps)]])</f>
        <v>110.5445</v>
      </c>
      <c r="P216" s="1">
        <f>AVERAGE(CombinedDelayMatch[[#This Row],[xczu5ev-sfvc784-1-e.Min Trace Delay (ps)]],CombinedDelayMatch[[#This Row],[xczu5ev-sfvc784-1-e.Max Trace Delay (ps)]])</f>
        <v>151.79599999999999</v>
      </c>
      <c r="Q216" s="1">
        <f>_xlfn.AGGREGATE(1,6,CombinedDelayMatch[[#This Row],[Average 2CG (ps)]],CombinedDelayMatch[[#This Row],[Average 5EV (ps)]])</f>
        <v>131.17025000000001</v>
      </c>
      <c r="R216" s="2">
        <f>-(IFERROR(CombinedDelayMatch[[#This Row],[Average]], 0)-IFERROR(CombinedDelayMatch[[#This Row],[Average 5EV (ps)]],0))</f>
        <v>20.625749999999982</v>
      </c>
      <c r="S216"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0.64574999999997829</v>
      </c>
      <c r="T216"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16" s="4">
        <f>CombinedDelayMatch[[#This Row],[Average]]+CombinedDelayMatch[[#This Row],[5EV Adjustment]]</f>
        <v>131.17025000000001</v>
      </c>
      <c r="V216" s="4">
        <f>CombinedDelayMatch[[#This Row],[Adj. Average (ps)]]/6.5</f>
        <v>20.180038461538462</v>
      </c>
      <c r="W216" s="2">
        <f>-(CombinedDelayMatch[[#This Row],[Adj. Average (ps)]]-CombinedDelayMatch[[#This Row],[Average 2CG (ps)]])</f>
        <v>-20.625750000000011</v>
      </c>
      <c r="X21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-0.64575000000002092</v>
      </c>
      <c r="Y216" s="2">
        <f>-(IFERROR(CombinedDelayMatch[[#This Row],[Adj. Average (ps)]], 0)-IFERROR(CombinedDelayMatch[[#This Row],[Average 5EV (ps)]],0))</f>
        <v>20.625749999999982</v>
      </c>
      <c r="Z21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0.64574999999997829</v>
      </c>
    </row>
    <row r="217" spans="1:26" x14ac:dyDescent="0.25">
      <c r="A217">
        <v>64</v>
      </c>
      <c r="B217" s="1" t="s">
        <v>502</v>
      </c>
      <c r="C217" s="1" t="s">
        <v>503</v>
      </c>
      <c r="D217" s="1" t="s">
        <v>504</v>
      </c>
      <c r="E217">
        <v>113.035</v>
      </c>
      <c r="F217">
        <v>114.17100000000001</v>
      </c>
      <c r="G217">
        <v>64</v>
      </c>
      <c r="H217" s="1" t="s">
        <v>502</v>
      </c>
      <c r="I217" s="1" t="s">
        <v>1760</v>
      </c>
      <c r="J217" s="5" t="s">
        <v>504</v>
      </c>
      <c r="K217">
        <v>147.84399999999999</v>
      </c>
      <c r="L217">
        <v>149.33000000000001</v>
      </c>
      <c r="M217" t="s">
        <v>1997</v>
      </c>
      <c r="N217">
        <v>62.5</v>
      </c>
      <c r="O217" s="1">
        <f>AVERAGE(CombinedDelayMatch[[#This Row],[Min Trace Delay (ps)]],CombinedDelayMatch[[#This Row],[Max Trace Delay (ps)]])</f>
        <v>113.60300000000001</v>
      </c>
      <c r="P217" s="1">
        <f>AVERAGE(CombinedDelayMatch[[#This Row],[xczu5ev-sfvc784-1-e.Min Trace Delay (ps)]],CombinedDelayMatch[[#This Row],[xczu5ev-sfvc784-1-e.Max Trace Delay (ps)]])</f>
        <v>148.58699999999999</v>
      </c>
      <c r="Q217" s="1">
        <f>_xlfn.AGGREGATE(1,6,CombinedDelayMatch[[#This Row],[Average 2CG (ps)]],CombinedDelayMatch[[#This Row],[Average 5EV (ps)]])</f>
        <v>131.095</v>
      </c>
      <c r="R217" s="2">
        <f>-(IFERROR(CombinedDelayMatch[[#This Row],[Average]], 0)-IFERROR(CombinedDelayMatch[[#This Row],[Average 5EV (ps)]],0))</f>
        <v>17.49199999999999</v>
      </c>
      <c r="S217"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-2.4880000000000138</v>
      </c>
      <c r="T217"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17" s="4">
        <f>CombinedDelayMatch[[#This Row],[Average]]+CombinedDelayMatch[[#This Row],[5EV Adjustment]]</f>
        <v>131.095</v>
      </c>
      <c r="V217" s="4">
        <f>CombinedDelayMatch[[#This Row],[Adj. Average (ps)]]/6.5</f>
        <v>20.168461538461539</v>
      </c>
      <c r="W217" s="2">
        <f>-(CombinedDelayMatch[[#This Row],[Adj. Average (ps)]]-CombinedDelayMatch[[#This Row],[Average 2CG (ps)]])</f>
        <v>-17.49199999999999</v>
      </c>
      <c r="X21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2.4879999999999995</v>
      </c>
      <c r="Y217" s="2">
        <f>-(IFERROR(CombinedDelayMatch[[#This Row],[Adj. Average (ps)]], 0)-IFERROR(CombinedDelayMatch[[#This Row],[Average 5EV (ps)]],0))</f>
        <v>17.49199999999999</v>
      </c>
      <c r="Z21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-2.4880000000000138</v>
      </c>
    </row>
    <row r="218" spans="1:26" x14ac:dyDescent="0.25">
      <c r="A218">
        <v>64</v>
      </c>
      <c r="B218" s="1" t="s">
        <v>454</v>
      </c>
      <c r="C218" s="1" t="s">
        <v>455</v>
      </c>
      <c r="D218" s="1" t="s">
        <v>456</v>
      </c>
      <c r="E218">
        <v>85.778000000000006</v>
      </c>
      <c r="F218">
        <v>86.64</v>
      </c>
      <c r="G218">
        <v>64</v>
      </c>
      <c r="H218" s="1" t="s">
        <v>454</v>
      </c>
      <c r="I218" s="1" t="s">
        <v>1776</v>
      </c>
      <c r="J218" s="5" t="s">
        <v>456</v>
      </c>
      <c r="K218">
        <v>125.538</v>
      </c>
      <c r="L218">
        <v>126.8</v>
      </c>
      <c r="M218" t="s">
        <v>1996</v>
      </c>
      <c r="N218">
        <v>62.5</v>
      </c>
      <c r="O218" s="1">
        <f>AVERAGE(CombinedDelayMatch[[#This Row],[Min Trace Delay (ps)]],CombinedDelayMatch[[#This Row],[Max Trace Delay (ps)]])</f>
        <v>86.209000000000003</v>
      </c>
      <c r="P218" s="1">
        <f>AVERAGE(CombinedDelayMatch[[#This Row],[xczu5ev-sfvc784-1-e.Min Trace Delay (ps)]],CombinedDelayMatch[[#This Row],[xczu5ev-sfvc784-1-e.Max Trace Delay (ps)]])</f>
        <v>126.169</v>
      </c>
      <c r="Q218" s="1">
        <f>_xlfn.AGGREGATE(1,6,CombinedDelayMatch[[#This Row],[Average 2CG (ps)]],CombinedDelayMatch[[#This Row],[Average 5EV (ps)]])</f>
        <v>106.18899999999999</v>
      </c>
      <c r="R218" s="2">
        <f>-(IFERROR(CombinedDelayMatch[[#This Row],[Average]], 0)-IFERROR(CombinedDelayMatch[[#This Row],[Average 5EV (ps)]],0))</f>
        <v>19.980000000000004</v>
      </c>
      <c r="S218"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218"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18" s="4">
        <f>CombinedDelayMatch[[#This Row],[Average]]+CombinedDelayMatch[[#This Row],[5EV Adjustment]]</f>
        <v>106.18899999999999</v>
      </c>
      <c r="V218" s="4">
        <f>CombinedDelayMatch[[#This Row],[Adj. Average (ps)]]/6.5</f>
        <v>16.336769230769228</v>
      </c>
      <c r="W218" s="2">
        <f>-(CombinedDelayMatch[[#This Row],[Adj. Average (ps)]]-CombinedDelayMatch[[#This Row],[Average 2CG (ps)]])</f>
        <v>-19.97999999999999</v>
      </c>
      <c r="X21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218" s="2">
        <f>-(IFERROR(CombinedDelayMatch[[#This Row],[Adj. Average (ps)]], 0)-IFERROR(CombinedDelayMatch[[#This Row],[Average 5EV (ps)]],0))</f>
        <v>19.980000000000004</v>
      </c>
      <c r="Z21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219" spans="1:26" x14ac:dyDescent="0.25">
      <c r="B219" s="1" t="s">
        <v>1608</v>
      </c>
      <c r="C219" s="1" t="s">
        <v>1939</v>
      </c>
      <c r="D219" s="1" t="s">
        <v>1501</v>
      </c>
      <c r="G219">
        <v>224</v>
      </c>
      <c r="H219" s="1" t="s">
        <v>1608</v>
      </c>
      <c r="I219" s="1" t="s">
        <v>1652</v>
      </c>
      <c r="J219" s="5" t="s">
        <v>1655</v>
      </c>
      <c r="K219">
        <v>62.228999999999999</v>
      </c>
      <c r="L219">
        <v>62.854999999999997</v>
      </c>
      <c r="M219" t="s">
        <v>1972</v>
      </c>
      <c r="N219">
        <v>100</v>
      </c>
      <c r="O219" s="1" t="e">
        <f>AVERAGE(CombinedDelayMatch[[#This Row],[Min Trace Delay (ps)]],CombinedDelayMatch[[#This Row],[Max Trace Delay (ps)]])</f>
        <v>#DIV/0!</v>
      </c>
      <c r="P219" s="1">
        <f>AVERAGE(CombinedDelayMatch[[#This Row],[xczu5ev-sfvc784-1-e.Min Trace Delay (ps)]],CombinedDelayMatch[[#This Row],[xczu5ev-sfvc784-1-e.Max Trace Delay (ps)]])</f>
        <v>62.542000000000002</v>
      </c>
      <c r="Q219" s="1">
        <f>_xlfn.AGGREGATE(1,6,CombinedDelayMatch[[#This Row],[Average 2CG (ps)]],CombinedDelayMatch[[#This Row],[Average 5EV (ps)]])</f>
        <v>62.542000000000002</v>
      </c>
      <c r="R219" s="2">
        <f>-(IFERROR(CombinedDelayMatch[[#This Row],[Average]], 0)-IFERROR(CombinedDelayMatch[[#This Row],[Average 5EV (ps)]],0))</f>
        <v>0</v>
      </c>
      <c r="S219"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219"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19" s="4">
        <f>CombinedDelayMatch[[#This Row],[Average]]+CombinedDelayMatch[[#This Row],[5EV Adjustment]]</f>
        <v>62.542000000000002</v>
      </c>
      <c r="V219" s="4">
        <f>CombinedDelayMatch[[#This Row],[Adj. Average (ps)]]/6.5</f>
        <v>9.6218461538461533</v>
      </c>
      <c r="W219" s="2" t="e">
        <f>-(CombinedDelayMatch[[#This Row],[Adj. Average (ps)]]-CombinedDelayMatch[[#This Row],[Average 2CG (ps)]])</f>
        <v>#DIV/0!</v>
      </c>
      <c r="X219" s="2" t="e">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#DIV/0!</v>
      </c>
      <c r="Y219" s="2">
        <f>-(IFERROR(CombinedDelayMatch[[#This Row],[Adj. Average (ps)]], 0)-IFERROR(CombinedDelayMatch[[#This Row],[Average 5EV (ps)]],0))</f>
        <v>0</v>
      </c>
      <c r="Z21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220" spans="1:26" x14ac:dyDescent="0.25">
      <c r="B220" s="1" t="s">
        <v>1616</v>
      </c>
      <c r="C220" s="1" t="s">
        <v>1939</v>
      </c>
      <c r="D220" s="1" t="s">
        <v>1501</v>
      </c>
      <c r="G220">
        <v>224</v>
      </c>
      <c r="H220" s="1" t="s">
        <v>1616</v>
      </c>
      <c r="I220" s="1" t="s">
        <v>1652</v>
      </c>
      <c r="J220" s="5" t="s">
        <v>1654</v>
      </c>
      <c r="K220">
        <v>62.36</v>
      </c>
      <c r="L220">
        <v>62.987000000000002</v>
      </c>
      <c r="M220" t="s">
        <v>1972</v>
      </c>
      <c r="N220">
        <v>100</v>
      </c>
      <c r="O220" s="1" t="e">
        <f>AVERAGE(CombinedDelayMatch[[#This Row],[Min Trace Delay (ps)]],CombinedDelayMatch[[#This Row],[Max Trace Delay (ps)]])</f>
        <v>#DIV/0!</v>
      </c>
      <c r="P220" s="1">
        <f>AVERAGE(CombinedDelayMatch[[#This Row],[xczu5ev-sfvc784-1-e.Min Trace Delay (ps)]],CombinedDelayMatch[[#This Row],[xczu5ev-sfvc784-1-e.Max Trace Delay (ps)]])</f>
        <v>62.673500000000004</v>
      </c>
      <c r="Q220" s="1">
        <f>_xlfn.AGGREGATE(1,6,CombinedDelayMatch[[#This Row],[Average 2CG (ps)]],CombinedDelayMatch[[#This Row],[Average 5EV (ps)]])</f>
        <v>62.673500000000004</v>
      </c>
      <c r="R220" s="2">
        <f>-(IFERROR(CombinedDelayMatch[[#This Row],[Average]], 0)-IFERROR(CombinedDelayMatch[[#This Row],[Average 5EV (ps)]],0))</f>
        <v>0</v>
      </c>
      <c r="S220"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220"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20" s="4">
        <f>CombinedDelayMatch[[#This Row],[Average]]+CombinedDelayMatch[[#This Row],[5EV Adjustment]]</f>
        <v>62.673500000000004</v>
      </c>
      <c r="V220" s="4">
        <f>CombinedDelayMatch[[#This Row],[Adj. Average (ps)]]/6.5</f>
        <v>9.6420769230769245</v>
      </c>
      <c r="W220" s="2" t="e">
        <f>-(CombinedDelayMatch[[#This Row],[Adj. Average (ps)]]-CombinedDelayMatch[[#This Row],[Average 2CG (ps)]])</f>
        <v>#DIV/0!</v>
      </c>
      <c r="X220" s="2" t="e">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#DIV/0!</v>
      </c>
      <c r="Y220" s="2">
        <f>-(IFERROR(CombinedDelayMatch[[#This Row],[Adj. Average (ps)]], 0)-IFERROR(CombinedDelayMatch[[#This Row],[Average 5EV (ps)]],0))</f>
        <v>0</v>
      </c>
      <c r="Z22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221" spans="1:26" x14ac:dyDescent="0.25">
      <c r="B221" s="1" t="s">
        <v>1573</v>
      </c>
      <c r="C221" s="1" t="s">
        <v>1939</v>
      </c>
      <c r="D221" s="1" t="s">
        <v>1501</v>
      </c>
      <c r="G221">
        <v>224</v>
      </c>
      <c r="H221" s="1" t="s">
        <v>1573</v>
      </c>
      <c r="I221" s="1" t="s">
        <v>1645</v>
      </c>
      <c r="J221" s="5" t="s">
        <v>1648</v>
      </c>
      <c r="K221">
        <v>56.432000000000002</v>
      </c>
      <c r="L221">
        <v>56.999000000000002</v>
      </c>
      <c r="M221" t="s">
        <v>1972</v>
      </c>
      <c r="N221">
        <v>100</v>
      </c>
      <c r="O221" s="1" t="e">
        <f>AVERAGE(CombinedDelayMatch[[#This Row],[Min Trace Delay (ps)]],CombinedDelayMatch[[#This Row],[Max Trace Delay (ps)]])</f>
        <v>#DIV/0!</v>
      </c>
      <c r="P221" s="1">
        <f>AVERAGE(CombinedDelayMatch[[#This Row],[xczu5ev-sfvc784-1-e.Min Trace Delay (ps)]],CombinedDelayMatch[[#This Row],[xczu5ev-sfvc784-1-e.Max Trace Delay (ps)]])</f>
        <v>56.715500000000006</v>
      </c>
      <c r="Q221" s="1">
        <f>_xlfn.AGGREGATE(1,6,CombinedDelayMatch[[#This Row],[Average 2CG (ps)]],CombinedDelayMatch[[#This Row],[Average 5EV (ps)]])</f>
        <v>56.715500000000006</v>
      </c>
      <c r="R221" s="2">
        <f>-(IFERROR(CombinedDelayMatch[[#This Row],[Average]], 0)-IFERROR(CombinedDelayMatch[[#This Row],[Average 5EV (ps)]],0))</f>
        <v>0</v>
      </c>
      <c r="S221"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221"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21" s="4">
        <f>CombinedDelayMatch[[#This Row],[Average]]+CombinedDelayMatch[[#This Row],[5EV Adjustment]]</f>
        <v>56.715500000000006</v>
      </c>
      <c r="V221" s="4">
        <f>CombinedDelayMatch[[#This Row],[Adj. Average (ps)]]/6.5</f>
        <v>8.7254615384615395</v>
      </c>
      <c r="W221" s="2" t="e">
        <f>-(CombinedDelayMatch[[#This Row],[Adj. Average (ps)]]-CombinedDelayMatch[[#This Row],[Average 2CG (ps)]])</f>
        <v>#DIV/0!</v>
      </c>
      <c r="X221" s="2" t="e">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#DIV/0!</v>
      </c>
      <c r="Y221" s="2">
        <f>-(IFERROR(CombinedDelayMatch[[#This Row],[Adj. Average (ps)]], 0)-IFERROR(CombinedDelayMatch[[#This Row],[Average 5EV (ps)]],0))</f>
        <v>0</v>
      </c>
      <c r="Z22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222" spans="1:26" x14ac:dyDescent="0.25">
      <c r="B222" s="1" t="s">
        <v>1585</v>
      </c>
      <c r="C222" s="1" t="s">
        <v>1939</v>
      </c>
      <c r="D222" s="1" t="s">
        <v>1501</v>
      </c>
      <c r="G222">
        <v>224</v>
      </c>
      <c r="H222" s="1" t="s">
        <v>1585</v>
      </c>
      <c r="I222" s="1" t="s">
        <v>1645</v>
      </c>
      <c r="J222" s="5" t="s">
        <v>1647</v>
      </c>
      <c r="K222">
        <v>56.58</v>
      </c>
      <c r="L222">
        <v>57.148000000000003</v>
      </c>
      <c r="M222" t="s">
        <v>1972</v>
      </c>
      <c r="N222">
        <v>100</v>
      </c>
      <c r="O222" s="1" t="e">
        <f>AVERAGE(CombinedDelayMatch[[#This Row],[Min Trace Delay (ps)]],CombinedDelayMatch[[#This Row],[Max Trace Delay (ps)]])</f>
        <v>#DIV/0!</v>
      </c>
      <c r="P222" s="1">
        <f>AVERAGE(CombinedDelayMatch[[#This Row],[xczu5ev-sfvc784-1-e.Min Trace Delay (ps)]],CombinedDelayMatch[[#This Row],[xczu5ev-sfvc784-1-e.Max Trace Delay (ps)]])</f>
        <v>56.864000000000004</v>
      </c>
      <c r="Q222" s="1">
        <f>_xlfn.AGGREGATE(1,6,CombinedDelayMatch[[#This Row],[Average 2CG (ps)]],CombinedDelayMatch[[#This Row],[Average 5EV (ps)]])</f>
        <v>56.864000000000004</v>
      </c>
      <c r="R222" s="2">
        <f>-(IFERROR(CombinedDelayMatch[[#This Row],[Average]], 0)-IFERROR(CombinedDelayMatch[[#This Row],[Average 5EV (ps)]],0))</f>
        <v>0</v>
      </c>
      <c r="S222"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222"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22" s="4">
        <f>CombinedDelayMatch[[#This Row],[Average]]+CombinedDelayMatch[[#This Row],[5EV Adjustment]]</f>
        <v>56.864000000000004</v>
      </c>
      <c r="V222" s="4">
        <f>CombinedDelayMatch[[#This Row],[Adj. Average (ps)]]/6.5</f>
        <v>8.7483076923076926</v>
      </c>
      <c r="W222" s="2" t="e">
        <f>-(CombinedDelayMatch[[#This Row],[Adj. Average (ps)]]-CombinedDelayMatch[[#This Row],[Average 2CG (ps)]])</f>
        <v>#DIV/0!</v>
      </c>
      <c r="X222" s="2" t="e">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#DIV/0!</v>
      </c>
      <c r="Y222" s="2">
        <f>-(IFERROR(CombinedDelayMatch[[#This Row],[Adj. Average (ps)]], 0)-IFERROR(CombinedDelayMatch[[#This Row],[Average 5EV (ps)]],0))</f>
        <v>0</v>
      </c>
      <c r="Z22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223" spans="1:26" x14ac:dyDescent="0.25">
      <c r="B223" s="1" t="s">
        <v>1537</v>
      </c>
      <c r="C223" s="1" t="s">
        <v>1939</v>
      </c>
      <c r="D223" s="1" t="s">
        <v>1501</v>
      </c>
      <c r="G223">
        <v>224</v>
      </c>
      <c r="H223" s="1" t="s">
        <v>1537</v>
      </c>
      <c r="I223" s="1" t="s">
        <v>1637</v>
      </c>
      <c r="J223" s="5" t="s">
        <v>1640</v>
      </c>
      <c r="K223">
        <v>51.765999999999998</v>
      </c>
      <c r="L223">
        <v>52.286000000000001</v>
      </c>
      <c r="M223" t="s">
        <v>1972</v>
      </c>
      <c r="N223">
        <v>100</v>
      </c>
      <c r="O223" s="1" t="e">
        <f>AVERAGE(CombinedDelayMatch[[#This Row],[Min Trace Delay (ps)]],CombinedDelayMatch[[#This Row],[Max Trace Delay (ps)]])</f>
        <v>#DIV/0!</v>
      </c>
      <c r="P223" s="1">
        <f>AVERAGE(CombinedDelayMatch[[#This Row],[xczu5ev-sfvc784-1-e.Min Trace Delay (ps)]],CombinedDelayMatch[[#This Row],[xczu5ev-sfvc784-1-e.Max Trace Delay (ps)]])</f>
        <v>52.025999999999996</v>
      </c>
      <c r="Q223" s="1">
        <f>_xlfn.AGGREGATE(1,6,CombinedDelayMatch[[#This Row],[Average 2CG (ps)]],CombinedDelayMatch[[#This Row],[Average 5EV (ps)]])</f>
        <v>52.025999999999996</v>
      </c>
      <c r="R223" s="2">
        <f>-(IFERROR(CombinedDelayMatch[[#This Row],[Average]], 0)-IFERROR(CombinedDelayMatch[[#This Row],[Average 5EV (ps)]],0))</f>
        <v>0</v>
      </c>
      <c r="S223"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223"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23" s="4">
        <f>CombinedDelayMatch[[#This Row],[Average]]+CombinedDelayMatch[[#This Row],[5EV Adjustment]]</f>
        <v>52.025999999999996</v>
      </c>
      <c r="V223" s="4">
        <f>CombinedDelayMatch[[#This Row],[Adj. Average (ps)]]/6.5</f>
        <v>8.0039999999999996</v>
      </c>
      <c r="W223" s="2" t="e">
        <f>-(CombinedDelayMatch[[#This Row],[Adj. Average (ps)]]-CombinedDelayMatch[[#This Row],[Average 2CG (ps)]])</f>
        <v>#DIV/0!</v>
      </c>
      <c r="X223" s="2" t="e">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#DIV/0!</v>
      </c>
      <c r="Y223" s="2">
        <f>-(IFERROR(CombinedDelayMatch[[#This Row],[Adj. Average (ps)]], 0)-IFERROR(CombinedDelayMatch[[#This Row],[Average 5EV (ps)]],0))</f>
        <v>0</v>
      </c>
      <c r="Z22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224" spans="1:26" x14ac:dyDescent="0.25">
      <c r="B224" s="1" t="s">
        <v>1547</v>
      </c>
      <c r="C224" s="1" t="s">
        <v>1939</v>
      </c>
      <c r="D224" s="1" t="s">
        <v>1501</v>
      </c>
      <c r="G224">
        <v>224</v>
      </c>
      <c r="H224" s="1" t="s">
        <v>1547</v>
      </c>
      <c r="I224" s="1" t="s">
        <v>1637</v>
      </c>
      <c r="J224" s="5" t="s">
        <v>1639</v>
      </c>
      <c r="K224">
        <v>51.863999999999997</v>
      </c>
      <c r="L224">
        <v>52.386000000000003</v>
      </c>
      <c r="M224" t="s">
        <v>1972</v>
      </c>
      <c r="N224">
        <v>100</v>
      </c>
      <c r="O224" s="1" t="e">
        <f>AVERAGE(CombinedDelayMatch[[#This Row],[Min Trace Delay (ps)]],CombinedDelayMatch[[#This Row],[Max Trace Delay (ps)]])</f>
        <v>#DIV/0!</v>
      </c>
      <c r="P224" s="1">
        <f>AVERAGE(CombinedDelayMatch[[#This Row],[xczu5ev-sfvc784-1-e.Min Trace Delay (ps)]],CombinedDelayMatch[[#This Row],[xczu5ev-sfvc784-1-e.Max Trace Delay (ps)]])</f>
        <v>52.125</v>
      </c>
      <c r="Q224" s="1">
        <f>_xlfn.AGGREGATE(1,6,CombinedDelayMatch[[#This Row],[Average 2CG (ps)]],CombinedDelayMatch[[#This Row],[Average 5EV (ps)]])</f>
        <v>52.125</v>
      </c>
      <c r="R224" s="2">
        <f>-(IFERROR(CombinedDelayMatch[[#This Row],[Average]], 0)-IFERROR(CombinedDelayMatch[[#This Row],[Average 5EV (ps)]],0))</f>
        <v>0</v>
      </c>
      <c r="S224"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224"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24" s="4">
        <f>CombinedDelayMatch[[#This Row],[Average]]+CombinedDelayMatch[[#This Row],[5EV Adjustment]]</f>
        <v>52.125</v>
      </c>
      <c r="V224" s="4">
        <f>CombinedDelayMatch[[#This Row],[Adj. Average (ps)]]/6.5</f>
        <v>8.0192307692307701</v>
      </c>
      <c r="W224" s="2" t="e">
        <f>-(CombinedDelayMatch[[#This Row],[Adj. Average (ps)]]-CombinedDelayMatch[[#This Row],[Average 2CG (ps)]])</f>
        <v>#DIV/0!</v>
      </c>
      <c r="X224" s="2" t="e">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#DIV/0!</v>
      </c>
      <c r="Y224" s="2">
        <f>-(IFERROR(CombinedDelayMatch[[#This Row],[Adj. Average (ps)]], 0)-IFERROR(CombinedDelayMatch[[#This Row],[Average 5EV (ps)]],0))</f>
        <v>0</v>
      </c>
      <c r="Z22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225" spans="1:26" x14ac:dyDescent="0.25">
      <c r="B225" s="1" t="s">
        <v>1604</v>
      </c>
      <c r="C225" s="1" t="s">
        <v>1939</v>
      </c>
      <c r="D225" s="1" t="s">
        <v>1501</v>
      </c>
      <c r="G225">
        <v>224</v>
      </c>
      <c r="H225" s="1" t="s">
        <v>1604</v>
      </c>
      <c r="I225" s="1" t="s">
        <v>1652</v>
      </c>
      <c r="J225" s="5" t="s">
        <v>1653</v>
      </c>
      <c r="K225">
        <v>38.588999999999999</v>
      </c>
      <c r="L225">
        <v>38.975999999999999</v>
      </c>
      <c r="M225" t="s">
        <v>1971</v>
      </c>
      <c r="N225">
        <v>100</v>
      </c>
      <c r="O225" s="1" t="e">
        <f>AVERAGE(CombinedDelayMatch[[#This Row],[Min Trace Delay (ps)]],CombinedDelayMatch[[#This Row],[Max Trace Delay (ps)]])</f>
        <v>#DIV/0!</v>
      </c>
      <c r="P225" s="1">
        <f>AVERAGE(CombinedDelayMatch[[#This Row],[xczu5ev-sfvc784-1-e.Min Trace Delay (ps)]],CombinedDelayMatch[[#This Row],[xczu5ev-sfvc784-1-e.Max Trace Delay (ps)]])</f>
        <v>38.782499999999999</v>
      </c>
      <c r="Q225" s="1">
        <f>_xlfn.AGGREGATE(1,6,CombinedDelayMatch[[#This Row],[Average 2CG (ps)]],CombinedDelayMatch[[#This Row],[Average 5EV (ps)]])</f>
        <v>38.782499999999999</v>
      </c>
      <c r="R225" s="2">
        <f>-(IFERROR(CombinedDelayMatch[[#This Row],[Average]], 0)-IFERROR(CombinedDelayMatch[[#This Row],[Average 5EV (ps)]],0))</f>
        <v>0</v>
      </c>
      <c r="S225"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225"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25" s="4">
        <f>CombinedDelayMatch[[#This Row],[Average]]+CombinedDelayMatch[[#This Row],[5EV Adjustment]]</f>
        <v>38.782499999999999</v>
      </c>
      <c r="V225" s="4">
        <f>CombinedDelayMatch[[#This Row],[Adj. Average (ps)]]/6.5</f>
        <v>5.9665384615384616</v>
      </c>
      <c r="W225" s="2" t="e">
        <f>-(CombinedDelayMatch[[#This Row],[Adj. Average (ps)]]-CombinedDelayMatch[[#This Row],[Average 2CG (ps)]])</f>
        <v>#DIV/0!</v>
      </c>
      <c r="X225" s="2" t="e">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#DIV/0!</v>
      </c>
      <c r="Y225" s="2">
        <f>-(IFERROR(CombinedDelayMatch[[#This Row],[Adj. Average (ps)]], 0)-IFERROR(CombinedDelayMatch[[#This Row],[Average 5EV (ps)]],0))</f>
        <v>0</v>
      </c>
      <c r="Z22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226" spans="1:26" x14ac:dyDescent="0.25">
      <c r="B226" s="1" t="s">
        <v>1605</v>
      </c>
      <c r="C226" s="1" t="s">
        <v>1939</v>
      </c>
      <c r="D226" s="1" t="s">
        <v>1501</v>
      </c>
      <c r="G226">
        <v>224</v>
      </c>
      <c r="H226" s="1" t="s">
        <v>1605</v>
      </c>
      <c r="I226" s="1" t="s">
        <v>1652</v>
      </c>
      <c r="J226" s="5" t="s">
        <v>1651</v>
      </c>
      <c r="K226">
        <v>38.683</v>
      </c>
      <c r="L226">
        <v>39.072000000000003</v>
      </c>
      <c r="M226" t="s">
        <v>1971</v>
      </c>
      <c r="N226">
        <v>100</v>
      </c>
      <c r="O226" s="1" t="e">
        <f>AVERAGE(CombinedDelayMatch[[#This Row],[Min Trace Delay (ps)]],CombinedDelayMatch[[#This Row],[Max Trace Delay (ps)]])</f>
        <v>#DIV/0!</v>
      </c>
      <c r="P226" s="1">
        <f>AVERAGE(CombinedDelayMatch[[#This Row],[xczu5ev-sfvc784-1-e.Min Trace Delay (ps)]],CombinedDelayMatch[[#This Row],[xczu5ev-sfvc784-1-e.Max Trace Delay (ps)]])</f>
        <v>38.877499999999998</v>
      </c>
      <c r="Q226" s="1">
        <f>_xlfn.AGGREGATE(1,6,CombinedDelayMatch[[#This Row],[Average 2CG (ps)]],CombinedDelayMatch[[#This Row],[Average 5EV (ps)]])</f>
        <v>38.877499999999998</v>
      </c>
      <c r="R226" s="2">
        <f>-(IFERROR(CombinedDelayMatch[[#This Row],[Average]], 0)-IFERROR(CombinedDelayMatch[[#This Row],[Average 5EV (ps)]],0))</f>
        <v>0</v>
      </c>
      <c r="S226"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226"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26" s="4">
        <f>CombinedDelayMatch[[#This Row],[Average]]+CombinedDelayMatch[[#This Row],[5EV Adjustment]]</f>
        <v>38.877499999999998</v>
      </c>
      <c r="V226" s="4">
        <f>CombinedDelayMatch[[#This Row],[Adj. Average (ps)]]/6.5</f>
        <v>5.9811538461538456</v>
      </c>
      <c r="W226" s="2" t="e">
        <f>-(CombinedDelayMatch[[#This Row],[Adj. Average (ps)]]-CombinedDelayMatch[[#This Row],[Average 2CG (ps)]])</f>
        <v>#DIV/0!</v>
      </c>
      <c r="X226" s="2" t="e">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#DIV/0!</v>
      </c>
      <c r="Y226" s="2">
        <f>-(IFERROR(CombinedDelayMatch[[#This Row],[Adj. Average (ps)]], 0)-IFERROR(CombinedDelayMatch[[#This Row],[Average 5EV (ps)]],0))</f>
        <v>0</v>
      </c>
      <c r="Z22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227" spans="1:26" x14ac:dyDescent="0.25">
      <c r="B227" s="1" t="s">
        <v>1569</v>
      </c>
      <c r="C227" s="1" t="s">
        <v>1939</v>
      </c>
      <c r="D227" s="1" t="s">
        <v>1501</v>
      </c>
      <c r="G227">
        <v>224</v>
      </c>
      <c r="H227" s="1" t="s">
        <v>1569</v>
      </c>
      <c r="I227" s="1" t="s">
        <v>1645</v>
      </c>
      <c r="J227" s="5" t="s">
        <v>1646</v>
      </c>
      <c r="K227">
        <v>41.021999999999998</v>
      </c>
      <c r="L227">
        <v>41.433999999999997</v>
      </c>
      <c r="M227" t="s">
        <v>1971</v>
      </c>
      <c r="N227">
        <v>100</v>
      </c>
      <c r="O227" s="1" t="e">
        <f>AVERAGE(CombinedDelayMatch[[#This Row],[Min Trace Delay (ps)]],CombinedDelayMatch[[#This Row],[Max Trace Delay (ps)]])</f>
        <v>#DIV/0!</v>
      </c>
      <c r="P227" s="1">
        <f>AVERAGE(CombinedDelayMatch[[#This Row],[xczu5ev-sfvc784-1-e.Min Trace Delay (ps)]],CombinedDelayMatch[[#This Row],[xczu5ev-sfvc784-1-e.Max Trace Delay (ps)]])</f>
        <v>41.227999999999994</v>
      </c>
      <c r="Q227" s="1">
        <f>_xlfn.AGGREGATE(1,6,CombinedDelayMatch[[#This Row],[Average 2CG (ps)]],CombinedDelayMatch[[#This Row],[Average 5EV (ps)]])</f>
        <v>41.227999999999994</v>
      </c>
      <c r="R227" s="2">
        <f>-(IFERROR(CombinedDelayMatch[[#This Row],[Average]], 0)-IFERROR(CombinedDelayMatch[[#This Row],[Average 5EV (ps)]],0))</f>
        <v>0</v>
      </c>
      <c r="S227"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227"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27" s="4">
        <f>CombinedDelayMatch[[#This Row],[Average]]+CombinedDelayMatch[[#This Row],[5EV Adjustment]]</f>
        <v>41.227999999999994</v>
      </c>
      <c r="V227" s="4">
        <f>CombinedDelayMatch[[#This Row],[Adj. Average (ps)]]/6.5</f>
        <v>6.34276923076923</v>
      </c>
      <c r="W227" s="2" t="e">
        <f>-(CombinedDelayMatch[[#This Row],[Adj. Average (ps)]]-CombinedDelayMatch[[#This Row],[Average 2CG (ps)]])</f>
        <v>#DIV/0!</v>
      </c>
      <c r="X227" s="2" t="e">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#DIV/0!</v>
      </c>
      <c r="Y227" s="2">
        <f>-(IFERROR(CombinedDelayMatch[[#This Row],[Adj. Average (ps)]], 0)-IFERROR(CombinedDelayMatch[[#This Row],[Average 5EV (ps)]],0))</f>
        <v>0</v>
      </c>
      <c r="Z22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228" spans="1:26" x14ac:dyDescent="0.25">
      <c r="B228" s="1" t="s">
        <v>1570</v>
      </c>
      <c r="C228" s="1" t="s">
        <v>1939</v>
      </c>
      <c r="D228" s="1" t="s">
        <v>1501</v>
      </c>
      <c r="G228">
        <v>224</v>
      </c>
      <c r="H228" s="1" t="s">
        <v>1570</v>
      </c>
      <c r="I228" s="1" t="s">
        <v>1645</v>
      </c>
      <c r="J228" s="5" t="s">
        <v>1644</v>
      </c>
      <c r="K228">
        <v>41.064999999999998</v>
      </c>
      <c r="L228">
        <v>41.476999999999997</v>
      </c>
      <c r="M228" t="s">
        <v>1971</v>
      </c>
      <c r="N228">
        <v>100</v>
      </c>
      <c r="O228" s="1" t="e">
        <f>AVERAGE(CombinedDelayMatch[[#This Row],[Min Trace Delay (ps)]],CombinedDelayMatch[[#This Row],[Max Trace Delay (ps)]])</f>
        <v>#DIV/0!</v>
      </c>
      <c r="P228" s="1">
        <f>AVERAGE(CombinedDelayMatch[[#This Row],[xczu5ev-sfvc784-1-e.Min Trace Delay (ps)]],CombinedDelayMatch[[#This Row],[xczu5ev-sfvc784-1-e.Max Trace Delay (ps)]])</f>
        <v>41.271000000000001</v>
      </c>
      <c r="Q228" s="1">
        <f>_xlfn.AGGREGATE(1,6,CombinedDelayMatch[[#This Row],[Average 2CG (ps)]],CombinedDelayMatch[[#This Row],[Average 5EV (ps)]])</f>
        <v>41.271000000000001</v>
      </c>
      <c r="R228" s="2">
        <f>-(IFERROR(CombinedDelayMatch[[#This Row],[Average]], 0)-IFERROR(CombinedDelayMatch[[#This Row],[Average 5EV (ps)]],0))</f>
        <v>0</v>
      </c>
      <c r="S228"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228"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28" s="4">
        <f>CombinedDelayMatch[[#This Row],[Average]]+CombinedDelayMatch[[#This Row],[5EV Adjustment]]</f>
        <v>41.271000000000001</v>
      </c>
      <c r="V228" s="4">
        <f>CombinedDelayMatch[[#This Row],[Adj. Average (ps)]]/6.5</f>
        <v>6.3493846153846158</v>
      </c>
      <c r="W228" s="2" t="e">
        <f>-(CombinedDelayMatch[[#This Row],[Adj. Average (ps)]]-CombinedDelayMatch[[#This Row],[Average 2CG (ps)]])</f>
        <v>#DIV/0!</v>
      </c>
      <c r="X228" s="2" t="e">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#DIV/0!</v>
      </c>
      <c r="Y228" s="2">
        <f>-(IFERROR(CombinedDelayMatch[[#This Row],[Adj. Average (ps)]], 0)-IFERROR(CombinedDelayMatch[[#This Row],[Average 5EV (ps)]],0))</f>
        <v>0</v>
      </c>
      <c r="Z22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229" spans="1:26" x14ac:dyDescent="0.25">
      <c r="B229" s="1" t="s">
        <v>1534</v>
      </c>
      <c r="C229" s="1" t="s">
        <v>1939</v>
      </c>
      <c r="D229" s="1" t="s">
        <v>1501</v>
      </c>
      <c r="G229">
        <v>224</v>
      </c>
      <c r="H229" s="1" t="s">
        <v>1534</v>
      </c>
      <c r="I229" s="1" t="s">
        <v>1637</v>
      </c>
      <c r="J229" s="5" t="s">
        <v>1638</v>
      </c>
      <c r="K229">
        <v>34.094999999999999</v>
      </c>
      <c r="L229">
        <v>34.438000000000002</v>
      </c>
      <c r="M229" t="s">
        <v>1971</v>
      </c>
      <c r="N229">
        <v>100</v>
      </c>
      <c r="O229" s="1" t="e">
        <f>AVERAGE(CombinedDelayMatch[[#This Row],[Min Trace Delay (ps)]],CombinedDelayMatch[[#This Row],[Max Trace Delay (ps)]])</f>
        <v>#DIV/0!</v>
      </c>
      <c r="P229" s="1">
        <f>AVERAGE(CombinedDelayMatch[[#This Row],[xczu5ev-sfvc784-1-e.Min Trace Delay (ps)]],CombinedDelayMatch[[#This Row],[xczu5ev-sfvc784-1-e.Max Trace Delay (ps)]])</f>
        <v>34.266500000000001</v>
      </c>
      <c r="Q229" s="1">
        <f>_xlfn.AGGREGATE(1,6,CombinedDelayMatch[[#This Row],[Average 2CG (ps)]],CombinedDelayMatch[[#This Row],[Average 5EV (ps)]])</f>
        <v>34.266500000000001</v>
      </c>
      <c r="R229" s="2">
        <f>-(IFERROR(CombinedDelayMatch[[#This Row],[Average]], 0)-IFERROR(CombinedDelayMatch[[#This Row],[Average 5EV (ps)]],0))</f>
        <v>0</v>
      </c>
      <c r="S229"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229"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29" s="4">
        <f>CombinedDelayMatch[[#This Row],[Average]]+CombinedDelayMatch[[#This Row],[5EV Adjustment]]</f>
        <v>34.266500000000001</v>
      </c>
      <c r="V229" s="4">
        <f>CombinedDelayMatch[[#This Row],[Adj. Average (ps)]]/6.5</f>
        <v>5.2717692307692312</v>
      </c>
      <c r="W229" s="2" t="e">
        <f>-(CombinedDelayMatch[[#This Row],[Adj. Average (ps)]]-CombinedDelayMatch[[#This Row],[Average 2CG (ps)]])</f>
        <v>#DIV/0!</v>
      </c>
      <c r="X229" s="2" t="e">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#DIV/0!</v>
      </c>
      <c r="Y229" s="2">
        <f>-(IFERROR(CombinedDelayMatch[[#This Row],[Adj. Average (ps)]], 0)-IFERROR(CombinedDelayMatch[[#This Row],[Average 5EV (ps)]],0))</f>
        <v>0</v>
      </c>
      <c r="Z22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230" spans="1:26" x14ac:dyDescent="0.25">
      <c r="B230" s="1" t="s">
        <v>1535</v>
      </c>
      <c r="C230" s="1" t="s">
        <v>1939</v>
      </c>
      <c r="D230" s="1" t="s">
        <v>1501</v>
      </c>
      <c r="G230">
        <v>224</v>
      </c>
      <c r="H230" s="1" t="s">
        <v>1535</v>
      </c>
      <c r="I230" s="1" t="s">
        <v>1637</v>
      </c>
      <c r="J230" s="5" t="s">
        <v>1636</v>
      </c>
      <c r="K230">
        <v>34.159999999999997</v>
      </c>
      <c r="L230">
        <v>34.503</v>
      </c>
      <c r="M230" t="s">
        <v>1971</v>
      </c>
      <c r="N230">
        <v>100</v>
      </c>
      <c r="O230" s="1" t="e">
        <f>AVERAGE(CombinedDelayMatch[[#This Row],[Min Trace Delay (ps)]],CombinedDelayMatch[[#This Row],[Max Trace Delay (ps)]])</f>
        <v>#DIV/0!</v>
      </c>
      <c r="P230" s="1">
        <f>AVERAGE(CombinedDelayMatch[[#This Row],[xczu5ev-sfvc784-1-e.Min Trace Delay (ps)]],CombinedDelayMatch[[#This Row],[xczu5ev-sfvc784-1-e.Max Trace Delay (ps)]])</f>
        <v>34.331499999999998</v>
      </c>
      <c r="Q230" s="1">
        <f>_xlfn.AGGREGATE(1,6,CombinedDelayMatch[[#This Row],[Average 2CG (ps)]],CombinedDelayMatch[[#This Row],[Average 5EV (ps)]])</f>
        <v>34.331499999999998</v>
      </c>
      <c r="R230" s="2">
        <f>-(IFERROR(CombinedDelayMatch[[#This Row],[Average]], 0)-IFERROR(CombinedDelayMatch[[#This Row],[Average 5EV (ps)]],0))</f>
        <v>0</v>
      </c>
      <c r="S230"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230"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30" s="4">
        <f>CombinedDelayMatch[[#This Row],[Average]]+CombinedDelayMatch[[#This Row],[5EV Adjustment]]</f>
        <v>34.331499999999998</v>
      </c>
      <c r="V230" s="4">
        <f>CombinedDelayMatch[[#This Row],[Adj. Average (ps)]]/6.5</f>
        <v>5.2817692307692301</v>
      </c>
      <c r="W230" s="2" t="e">
        <f>-(CombinedDelayMatch[[#This Row],[Adj. Average (ps)]]-CombinedDelayMatch[[#This Row],[Average 2CG (ps)]])</f>
        <v>#DIV/0!</v>
      </c>
      <c r="X230" s="2" t="e">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#DIV/0!</v>
      </c>
      <c r="Y230" s="2">
        <f>-(IFERROR(CombinedDelayMatch[[#This Row],[Adj. Average (ps)]], 0)-IFERROR(CombinedDelayMatch[[#This Row],[Average 5EV (ps)]],0))</f>
        <v>0</v>
      </c>
      <c r="Z23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231" spans="1:26" x14ac:dyDescent="0.25">
      <c r="A231">
        <v>503</v>
      </c>
      <c r="B231" s="1" t="s">
        <v>1063</v>
      </c>
      <c r="C231" s="1" t="s">
        <v>837</v>
      </c>
      <c r="D231" s="1" t="s">
        <v>1064</v>
      </c>
      <c r="E231">
        <v>64.394000000000005</v>
      </c>
      <c r="F231">
        <v>65.040999999999997</v>
      </c>
      <c r="G231">
        <v>503</v>
      </c>
      <c r="H231" s="1" t="s">
        <v>1063</v>
      </c>
      <c r="I231" s="1" t="s">
        <v>837</v>
      </c>
      <c r="J231" s="5" t="s">
        <v>1064</v>
      </c>
      <c r="K231">
        <v>85.551000000000002</v>
      </c>
      <c r="L231">
        <v>86.411000000000001</v>
      </c>
      <c r="M231" t="s">
        <v>1966</v>
      </c>
      <c r="N231">
        <v>3000</v>
      </c>
      <c r="O231" s="1">
        <f>AVERAGE(CombinedDelayMatch[[#This Row],[Min Trace Delay (ps)]],CombinedDelayMatch[[#This Row],[Max Trace Delay (ps)]])</f>
        <v>64.717500000000001</v>
      </c>
      <c r="P231" s="1">
        <f>AVERAGE(CombinedDelayMatch[[#This Row],[xczu5ev-sfvc784-1-e.Min Trace Delay (ps)]],CombinedDelayMatch[[#This Row],[xczu5ev-sfvc784-1-e.Max Trace Delay (ps)]])</f>
        <v>85.980999999999995</v>
      </c>
      <c r="Q231" s="1">
        <f>_xlfn.AGGREGATE(1,6,CombinedDelayMatch[[#This Row],[Average 2CG (ps)]],CombinedDelayMatch[[#This Row],[Average 5EV (ps)]])</f>
        <v>75.349249999999998</v>
      </c>
      <c r="R231" s="2">
        <f>-(IFERROR(CombinedDelayMatch[[#This Row],[Average]], 0)-IFERROR(CombinedDelayMatch[[#This Row],[Average 5EV (ps)]],0))</f>
        <v>10.631749999999997</v>
      </c>
      <c r="S231"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0.87825000000000131</v>
      </c>
      <c r="T231"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31" s="4">
        <f>CombinedDelayMatch[[#This Row],[Average]]+CombinedDelayMatch[[#This Row],[5EV Adjustment]]</f>
        <v>75.349249999999998</v>
      </c>
      <c r="V231" s="4">
        <f>CombinedDelayMatch[[#This Row],[Adj. Average (ps)]]/6.5</f>
        <v>11.592192307692308</v>
      </c>
      <c r="W231" s="2">
        <f>-(CombinedDelayMatch[[#This Row],[Adj. Average (ps)]]-CombinedDelayMatch[[#This Row],[Average 2CG (ps)]])</f>
        <v>-10.631749999999997</v>
      </c>
      <c r="X23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-0.87825000000000131</v>
      </c>
      <c r="Y231" s="2">
        <f>-(IFERROR(CombinedDelayMatch[[#This Row],[Adj. Average (ps)]], 0)-IFERROR(CombinedDelayMatch[[#This Row],[Average 5EV (ps)]],0))</f>
        <v>10.631749999999997</v>
      </c>
      <c r="Z23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0.87825000000000131</v>
      </c>
    </row>
    <row r="232" spans="1:26" x14ac:dyDescent="0.25">
      <c r="A232">
        <v>503</v>
      </c>
      <c r="B232" s="1" t="s">
        <v>1065</v>
      </c>
      <c r="C232" s="1" t="s">
        <v>837</v>
      </c>
      <c r="D232" s="1" t="s">
        <v>1066</v>
      </c>
      <c r="E232">
        <v>60.036000000000001</v>
      </c>
      <c r="F232">
        <v>60.639000000000003</v>
      </c>
      <c r="G232">
        <v>503</v>
      </c>
      <c r="H232" s="1" t="s">
        <v>1065</v>
      </c>
      <c r="I232" s="1" t="s">
        <v>837</v>
      </c>
      <c r="J232" s="5" t="s">
        <v>1066</v>
      </c>
      <c r="K232">
        <v>71.856999999999999</v>
      </c>
      <c r="L232">
        <v>72.578999999999994</v>
      </c>
      <c r="M232" t="s">
        <v>1966</v>
      </c>
      <c r="N232">
        <v>3000</v>
      </c>
      <c r="O232" s="1">
        <f>AVERAGE(CombinedDelayMatch[[#This Row],[Min Trace Delay (ps)]],CombinedDelayMatch[[#This Row],[Max Trace Delay (ps)]])</f>
        <v>60.337500000000006</v>
      </c>
      <c r="P232" s="1">
        <f>AVERAGE(CombinedDelayMatch[[#This Row],[xczu5ev-sfvc784-1-e.Min Trace Delay (ps)]],CombinedDelayMatch[[#This Row],[xczu5ev-sfvc784-1-e.Max Trace Delay (ps)]])</f>
        <v>72.217999999999989</v>
      </c>
      <c r="Q232" s="1">
        <f>_xlfn.AGGREGATE(1,6,CombinedDelayMatch[[#This Row],[Average 2CG (ps)]],CombinedDelayMatch[[#This Row],[Average 5EV (ps)]])</f>
        <v>66.277749999999997</v>
      </c>
      <c r="R232" s="2">
        <f>-(IFERROR(CombinedDelayMatch[[#This Row],[Average]], 0)-IFERROR(CombinedDelayMatch[[#This Row],[Average 5EV (ps)]],0))</f>
        <v>5.9402499999999918</v>
      </c>
      <c r="S232"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-3.8132500000000036</v>
      </c>
      <c r="T232"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32" s="4">
        <f>CombinedDelayMatch[[#This Row],[Average]]+CombinedDelayMatch[[#This Row],[5EV Adjustment]]</f>
        <v>66.277749999999997</v>
      </c>
      <c r="V232" s="4">
        <f>CombinedDelayMatch[[#This Row],[Adj. Average (ps)]]/6.5</f>
        <v>10.196576923076922</v>
      </c>
      <c r="W232" s="2">
        <f>-(CombinedDelayMatch[[#This Row],[Adj. Average (ps)]]-CombinedDelayMatch[[#This Row],[Average 2CG (ps)]])</f>
        <v>-5.9402499999999918</v>
      </c>
      <c r="X23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3.8132500000000036</v>
      </c>
      <c r="Y232" s="2">
        <f>-(IFERROR(CombinedDelayMatch[[#This Row],[Adj. Average (ps)]], 0)-IFERROR(CombinedDelayMatch[[#This Row],[Average 5EV (ps)]],0))</f>
        <v>5.9402499999999918</v>
      </c>
      <c r="Z23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-3.8132500000000036</v>
      </c>
    </row>
    <row r="233" spans="1:26" x14ac:dyDescent="0.25">
      <c r="A233">
        <v>503</v>
      </c>
      <c r="B233" s="1" t="s">
        <v>1067</v>
      </c>
      <c r="C233" s="1" t="s">
        <v>837</v>
      </c>
      <c r="D233" s="1" t="s">
        <v>1068</v>
      </c>
      <c r="E233">
        <v>35.204999999999998</v>
      </c>
      <c r="F233">
        <v>35.558999999999997</v>
      </c>
      <c r="G233">
        <v>503</v>
      </c>
      <c r="H233" s="1" t="s">
        <v>1067</v>
      </c>
      <c r="I233" s="1" t="s">
        <v>837</v>
      </c>
      <c r="J233" s="5" t="s">
        <v>1068</v>
      </c>
      <c r="K233">
        <v>55.298999999999999</v>
      </c>
      <c r="L233">
        <v>55.854999999999997</v>
      </c>
      <c r="M233" t="s">
        <v>1966</v>
      </c>
      <c r="N233">
        <v>3000</v>
      </c>
      <c r="O233" s="1">
        <f>AVERAGE(CombinedDelayMatch[[#This Row],[Min Trace Delay (ps)]],CombinedDelayMatch[[#This Row],[Max Trace Delay (ps)]])</f>
        <v>35.381999999999998</v>
      </c>
      <c r="P233" s="1">
        <f>AVERAGE(CombinedDelayMatch[[#This Row],[xczu5ev-sfvc784-1-e.Min Trace Delay (ps)]],CombinedDelayMatch[[#This Row],[xczu5ev-sfvc784-1-e.Max Trace Delay (ps)]])</f>
        <v>55.576999999999998</v>
      </c>
      <c r="Q233" s="1">
        <f>_xlfn.AGGREGATE(1,6,CombinedDelayMatch[[#This Row],[Average 2CG (ps)]],CombinedDelayMatch[[#This Row],[Average 5EV (ps)]])</f>
        <v>45.479500000000002</v>
      </c>
      <c r="R233" s="2">
        <f>-(IFERROR(CombinedDelayMatch[[#This Row],[Average]], 0)-IFERROR(CombinedDelayMatch[[#This Row],[Average 5EV (ps)]],0))</f>
        <v>10.097499999999997</v>
      </c>
      <c r="S233"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0.34400000000000119</v>
      </c>
      <c r="T233"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33" s="4">
        <f>CombinedDelayMatch[[#This Row],[Average]]+CombinedDelayMatch[[#This Row],[5EV Adjustment]]</f>
        <v>45.479500000000002</v>
      </c>
      <c r="V233" s="4">
        <f>CombinedDelayMatch[[#This Row],[Adj. Average (ps)]]/6.5</f>
        <v>6.9968461538461542</v>
      </c>
      <c r="W233" s="2">
        <f>-(CombinedDelayMatch[[#This Row],[Adj. Average (ps)]]-CombinedDelayMatch[[#This Row],[Average 2CG (ps)]])</f>
        <v>-10.097500000000004</v>
      </c>
      <c r="X23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-0.3440000000000083</v>
      </c>
      <c r="Y233" s="2">
        <f>-(IFERROR(CombinedDelayMatch[[#This Row],[Adj. Average (ps)]], 0)-IFERROR(CombinedDelayMatch[[#This Row],[Average 5EV (ps)]],0))</f>
        <v>10.097499999999997</v>
      </c>
      <c r="Z23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0.34400000000000119</v>
      </c>
    </row>
    <row r="234" spans="1:26" x14ac:dyDescent="0.25">
      <c r="A234">
        <v>503</v>
      </c>
      <c r="B234" s="1" t="s">
        <v>1061</v>
      </c>
      <c r="C234" s="1" t="s">
        <v>837</v>
      </c>
      <c r="D234" s="1" t="s">
        <v>1062</v>
      </c>
      <c r="E234">
        <v>51.481999999999999</v>
      </c>
      <c r="F234">
        <v>52</v>
      </c>
      <c r="G234">
        <v>503</v>
      </c>
      <c r="H234" s="1" t="s">
        <v>1061</v>
      </c>
      <c r="I234" s="1" t="s">
        <v>837</v>
      </c>
      <c r="J234" s="5" t="s">
        <v>1062</v>
      </c>
      <c r="K234">
        <v>70.891999999999996</v>
      </c>
      <c r="L234">
        <v>71.603999999999999</v>
      </c>
      <c r="M234" t="s">
        <v>1984</v>
      </c>
      <c r="N234">
        <v>3000</v>
      </c>
      <c r="O234" s="1">
        <f>AVERAGE(CombinedDelayMatch[[#This Row],[Min Trace Delay (ps)]],CombinedDelayMatch[[#This Row],[Max Trace Delay (ps)]])</f>
        <v>51.741</v>
      </c>
      <c r="P234" s="1">
        <f>AVERAGE(CombinedDelayMatch[[#This Row],[xczu5ev-sfvc784-1-e.Min Trace Delay (ps)]],CombinedDelayMatch[[#This Row],[xczu5ev-sfvc784-1-e.Max Trace Delay (ps)]])</f>
        <v>71.24799999999999</v>
      </c>
      <c r="Q234" s="1">
        <f>_xlfn.AGGREGATE(1,6,CombinedDelayMatch[[#This Row],[Average 2CG (ps)]],CombinedDelayMatch[[#This Row],[Average 5EV (ps)]])</f>
        <v>61.494499999999995</v>
      </c>
      <c r="R234" s="2">
        <f>-(IFERROR(CombinedDelayMatch[[#This Row],[Average]], 0)-IFERROR(CombinedDelayMatch[[#This Row],[Average 5EV (ps)]],0))</f>
        <v>9.7534999999999954</v>
      </c>
      <c r="S234"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234"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34" s="4">
        <f>CombinedDelayMatch[[#This Row],[Average]]+CombinedDelayMatch[[#This Row],[5EV Adjustment]]</f>
        <v>61.494499999999995</v>
      </c>
      <c r="V234" s="4">
        <f>CombinedDelayMatch[[#This Row],[Adj. Average (ps)]]/6.5</f>
        <v>9.4606923076923071</v>
      </c>
      <c r="W234" s="2">
        <f>-(CombinedDelayMatch[[#This Row],[Adj. Average (ps)]]-CombinedDelayMatch[[#This Row],[Average 2CG (ps)]])</f>
        <v>-9.7534999999999954</v>
      </c>
      <c r="X23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234" s="2">
        <f>-(IFERROR(CombinedDelayMatch[[#This Row],[Adj. Average (ps)]], 0)-IFERROR(CombinedDelayMatch[[#This Row],[Average 5EV (ps)]],0))</f>
        <v>9.7534999999999954</v>
      </c>
      <c r="Z23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235" spans="1:26" x14ac:dyDescent="0.25">
      <c r="A235">
        <v>66</v>
      </c>
      <c r="B235" s="1" t="s">
        <v>686</v>
      </c>
      <c r="C235" s="1" t="s">
        <v>687</v>
      </c>
      <c r="D235" s="1" t="s">
        <v>688</v>
      </c>
      <c r="E235">
        <v>83.126999999999995</v>
      </c>
      <c r="F235">
        <v>83.962999999999994</v>
      </c>
      <c r="G235">
        <v>66</v>
      </c>
      <c r="H235" s="1" t="s">
        <v>686</v>
      </c>
      <c r="I235" s="1" t="s">
        <v>1703</v>
      </c>
      <c r="J235" s="5" t="s">
        <v>688</v>
      </c>
      <c r="K235">
        <v>114.902</v>
      </c>
      <c r="L235">
        <v>116.057</v>
      </c>
      <c r="M235" t="s">
        <v>1973</v>
      </c>
      <c r="N235">
        <v>10</v>
      </c>
      <c r="O235" s="1">
        <f>AVERAGE(CombinedDelayMatch[[#This Row],[Min Trace Delay (ps)]],CombinedDelayMatch[[#This Row],[Max Trace Delay (ps)]])</f>
        <v>83.544999999999987</v>
      </c>
      <c r="P235" s="1">
        <f>AVERAGE(CombinedDelayMatch[[#This Row],[xczu5ev-sfvc784-1-e.Min Trace Delay (ps)]],CombinedDelayMatch[[#This Row],[xczu5ev-sfvc784-1-e.Max Trace Delay (ps)]])</f>
        <v>115.4795</v>
      </c>
      <c r="Q235" s="1">
        <f>_xlfn.AGGREGATE(1,6,CombinedDelayMatch[[#This Row],[Average 2CG (ps)]],CombinedDelayMatch[[#This Row],[Average 5EV (ps)]])</f>
        <v>99.512249999999995</v>
      </c>
      <c r="R235" s="2">
        <f>-(IFERROR(CombinedDelayMatch[[#This Row],[Average]], 0)-IFERROR(CombinedDelayMatch[[#This Row],[Average 5EV (ps)]],0))</f>
        <v>15.967250000000007</v>
      </c>
      <c r="S235"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-0.40874999999998352</v>
      </c>
      <c r="T235"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35" s="4">
        <f>CombinedDelayMatch[[#This Row],[Average]]+CombinedDelayMatch[[#This Row],[5EV Adjustment]]</f>
        <v>99.512249999999995</v>
      </c>
      <c r="V235" s="4">
        <f>CombinedDelayMatch[[#This Row],[Adj. Average (ps)]]/6.5</f>
        <v>15.309576923076921</v>
      </c>
      <c r="W235" s="2">
        <f>-(CombinedDelayMatch[[#This Row],[Adj. Average (ps)]]-CombinedDelayMatch[[#This Row],[Average 2CG (ps)]])</f>
        <v>-15.967250000000007</v>
      </c>
      <c r="X23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0.40874999999999773</v>
      </c>
      <c r="Y235" s="2">
        <f>-(IFERROR(CombinedDelayMatch[[#This Row],[Adj. Average (ps)]], 0)-IFERROR(CombinedDelayMatch[[#This Row],[Average 5EV (ps)]],0))</f>
        <v>15.967250000000007</v>
      </c>
      <c r="Z23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-0.40874999999998352</v>
      </c>
    </row>
    <row r="236" spans="1:26" x14ac:dyDescent="0.25">
      <c r="A236">
        <v>66</v>
      </c>
      <c r="B236" s="1" t="s">
        <v>692</v>
      </c>
      <c r="C236" s="1" t="s">
        <v>693</v>
      </c>
      <c r="D236" s="1" t="s">
        <v>694</v>
      </c>
      <c r="E236">
        <v>90.433000000000007</v>
      </c>
      <c r="F236">
        <v>91.341999999999999</v>
      </c>
      <c r="G236">
        <v>66</v>
      </c>
      <c r="H236" s="1" t="s">
        <v>692</v>
      </c>
      <c r="I236" s="1" t="s">
        <v>1701</v>
      </c>
      <c r="J236" s="5" t="s">
        <v>694</v>
      </c>
      <c r="K236">
        <v>129.38300000000001</v>
      </c>
      <c r="L236">
        <v>130.684</v>
      </c>
      <c r="M236" t="s">
        <v>1973</v>
      </c>
      <c r="N236">
        <v>10</v>
      </c>
      <c r="O236" s="1">
        <f>AVERAGE(CombinedDelayMatch[[#This Row],[Min Trace Delay (ps)]],CombinedDelayMatch[[#This Row],[Max Trace Delay (ps)]])</f>
        <v>90.887500000000003</v>
      </c>
      <c r="P236" s="1">
        <f>AVERAGE(CombinedDelayMatch[[#This Row],[xczu5ev-sfvc784-1-e.Min Trace Delay (ps)]],CombinedDelayMatch[[#This Row],[xczu5ev-sfvc784-1-e.Max Trace Delay (ps)]])</f>
        <v>130.0335</v>
      </c>
      <c r="Q236" s="1">
        <f>_xlfn.AGGREGATE(1,6,CombinedDelayMatch[[#This Row],[Average 2CG (ps)]],CombinedDelayMatch[[#This Row],[Average 5EV (ps)]])</f>
        <v>110.4605</v>
      </c>
      <c r="R236" s="2">
        <f>-(IFERROR(CombinedDelayMatch[[#This Row],[Average]], 0)-IFERROR(CombinedDelayMatch[[#This Row],[Average 5EV (ps)]],0))</f>
        <v>19.573000000000008</v>
      </c>
      <c r="S236"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3.1970000000000169</v>
      </c>
      <c r="T236"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36" s="4">
        <f>CombinedDelayMatch[[#This Row],[Average]]+CombinedDelayMatch[[#This Row],[5EV Adjustment]]</f>
        <v>110.4605</v>
      </c>
      <c r="V236" s="4">
        <f>CombinedDelayMatch[[#This Row],[Adj. Average (ps)]]/6.5</f>
        <v>16.993923076923075</v>
      </c>
      <c r="W236" s="2">
        <f>-(CombinedDelayMatch[[#This Row],[Adj. Average (ps)]]-CombinedDelayMatch[[#This Row],[Average 2CG (ps)]])</f>
        <v>-19.572999999999993</v>
      </c>
      <c r="X23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-3.1969999999999885</v>
      </c>
      <c r="Y236" s="2">
        <f>-(IFERROR(CombinedDelayMatch[[#This Row],[Adj. Average (ps)]], 0)-IFERROR(CombinedDelayMatch[[#This Row],[Average 5EV (ps)]],0))</f>
        <v>19.573000000000008</v>
      </c>
      <c r="Z23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3.1970000000000169</v>
      </c>
    </row>
    <row r="237" spans="1:26" x14ac:dyDescent="0.25">
      <c r="A237">
        <v>66</v>
      </c>
      <c r="B237" s="1" t="s">
        <v>695</v>
      </c>
      <c r="C237" s="1" t="s">
        <v>696</v>
      </c>
      <c r="D237" s="1" t="s">
        <v>697</v>
      </c>
      <c r="E237">
        <v>87.906999999999996</v>
      </c>
      <c r="F237">
        <v>88.790999999999997</v>
      </c>
      <c r="G237">
        <v>66</v>
      </c>
      <c r="H237" s="1" t="s">
        <v>695</v>
      </c>
      <c r="I237" s="1" t="s">
        <v>1700</v>
      </c>
      <c r="J237" s="5" t="s">
        <v>697</v>
      </c>
      <c r="K237">
        <v>125.538</v>
      </c>
      <c r="L237">
        <v>126.8</v>
      </c>
      <c r="M237" t="s">
        <v>1973</v>
      </c>
      <c r="N237">
        <v>10</v>
      </c>
      <c r="O237" s="1">
        <f>AVERAGE(CombinedDelayMatch[[#This Row],[Min Trace Delay (ps)]],CombinedDelayMatch[[#This Row],[Max Trace Delay (ps)]])</f>
        <v>88.34899999999999</v>
      </c>
      <c r="P237" s="1">
        <f>AVERAGE(CombinedDelayMatch[[#This Row],[xczu5ev-sfvc784-1-e.Min Trace Delay (ps)]],CombinedDelayMatch[[#This Row],[xczu5ev-sfvc784-1-e.Max Trace Delay (ps)]])</f>
        <v>126.169</v>
      </c>
      <c r="Q237" s="1">
        <f>_xlfn.AGGREGATE(1,6,CombinedDelayMatch[[#This Row],[Average 2CG (ps)]],CombinedDelayMatch[[#This Row],[Average 5EV (ps)]])</f>
        <v>107.25899999999999</v>
      </c>
      <c r="R237" s="2">
        <f>-(IFERROR(CombinedDelayMatch[[#This Row],[Average]], 0)-IFERROR(CombinedDelayMatch[[#This Row],[Average 5EV (ps)]],0))</f>
        <v>18.910000000000011</v>
      </c>
      <c r="S237"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2.5340000000000202</v>
      </c>
      <c r="T237"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37" s="4">
        <f>CombinedDelayMatch[[#This Row],[Average]]+CombinedDelayMatch[[#This Row],[5EV Adjustment]]</f>
        <v>107.25899999999999</v>
      </c>
      <c r="V237" s="4">
        <f>CombinedDelayMatch[[#This Row],[Adj. Average (ps)]]/6.5</f>
        <v>16.501384615384612</v>
      </c>
      <c r="W237" s="2">
        <f>-(CombinedDelayMatch[[#This Row],[Adj. Average (ps)]]-CombinedDelayMatch[[#This Row],[Average 2CG (ps)]])</f>
        <v>-18.909999999999997</v>
      </c>
      <c r="X23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-2.5339999999999918</v>
      </c>
      <c r="Y237" s="2">
        <f>-(IFERROR(CombinedDelayMatch[[#This Row],[Adj. Average (ps)]], 0)-IFERROR(CombinedDelayMatch[[#This Row],[Average 5EV (ps)]],0))</f>
        <v>18.910000000000011</v>
      </c>
      <c r="Z23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2.5340000000000202</v>
      </c>
    </row>
    <row r="238" spans="1:26" x14ac:dyDescent="0.25">
      <c r="A238">
        <v>66</v>
      </c>
      <c r="B238" s="1" t="s">
        <v>698</v>
      </c>
      <c r="C238" s="1" t="s">
        <v>699</v>
      </c>
      <c r="D238" s="1" t="s">
        <v>700</v>
      </c>
      <c r="E238">
        <v>94.435000000000002</v>
      </c>
      <c r="F238">
        <v>95.384</v>
      </c>
      <c r="G238">
        <v>66</v>
      </c>
      <c r="H238" s="1" t="s">
        <v>698</v>
      </c>
      <c r="I238" s="1" t="s">
        <v>1699</v>
      </c>
      <c r="J238" s="5" t="s">
        <v>700</v>
      </c>
      <c r="K238">
        <v>115.304</v>
      </c>
      <c r="L238">
        <v>116.46299999999999</v>
      </c>
      <c r="M238" t="s">
        <v>1973</v>
      </c>
      <c r="N238">
        <v>10</v>
      </c>
      <c r="O238" s="1">
        <f>AVERAGE(CombinedDelayMatch[[#This Row],[Min Trace Delay (ps)]],CombinedDelayMatch[[#This Row],[Max Trace Delay (ps)]])</f>
        <v>94.909500000000008</v>
      </c>
      <c r="P238" s="1">
        <f>AVERAGE(CombinedDelayMatch[[#This Row],[xczu5ev-sfvc784-1-e.Min Trace Delay (ps)]],CombinedDelayMatch[[#This Row],[xczu5ev-sfvc784-1-e.Max Trace Delay (ps)]])</f>
        <v>115.8835</v>
      </c>
      <c r="Q238" s="1">
        <f>_xlfn.AGGREGATE(1,6,CombinedDelayMatch[[#This Row],[Average 2CG (ps)]],CombinedDelayMatch[[#This Row],[Average 5EV (ps)]])</f>
        <v>105.3965</v>
      </c>
      <c r="R238" s="2">
        <f>-(IFERROR(CombinedDelayMatch[[#This Row],[Average]], 0)-IFERROR(CombinedDelayMatch[[#This Row],[Average 5EV (ps)]],0))</f>
        <v>10.486999999999995</v>
      </c>
      <c r="S238"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-5.8889999999999958</v>
      </c>
      <c r="T238"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38" s="4">
        <f>CombinedDelayMatch[[#This Row],[Average]]+CombinedDelayMatch[[#This Row],[5EV Adjustment]]</f>
        <v>105.3965</v>
      </c>
      <c r="V238" s="4">
        <f>CombinedDelayMatch[[#This Row],[Adj. Average (ps)]]/6.5</f>
        <v>16.214846153846153</v>
      </c>
      <c r="W238" s="2">
        <f>-(CombinedDelayMatch[[#This Row],[Adj. Average (ps)]]-CombinedDelayMatch[[#This Row],[Average 2CG (ps)]])</f>
        <v>-10.486999999999995</v>
      </c>
      <c r="X23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5.88900000000001</v>
      </c>
      <c r="Y238" s="2">
        <f>-(IFERROR(CombinedDelayMatch[[#This Row],[Adj. Average (ps)]], 0)-IFERROR(CombinedDelayMatch[[#This Row],[Average 5EV (ps)]],0))</f>
        <v>10.486999999999995</v>
      </c>
      <c r="Z23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-5.8889999999999958</v>
      </c>
    </row>
    <row r="239" spans="1:26" x14ac:dyDescent="0.25">
      <c r="A239">
        <v>66</v>
      </c>
      <c r="B239" s="1" t="s">
        <v>701</v>
      </c>
      <c r="C239" s="1" t="s">
        <v>702</v>
      </c>
      <c r="D239" s="1" t="s">
        <v>703</v>
      </c>
      <c r="E239">
        <v>101.121</v>
      </c>
      <c r="F239">
        <v>102.13800000000001</v>
      </c>
      <c r="G239">
        <v>66</v>
      </c>
      <c r="H239" s="1" t="s">
        <v>701</v>
      </c>
      <c r="I239" s="1" t="s">
        <v>1698</v>
      </c>
      <c r="J239" s="5" t="s">
        <v>703</v>
      </c>
      <c r="K239">
        <v>111.364</v>
      </c>
      <c r="L239">
        <v>112.483</v>
      </c>
      <c r="M239" t="s">
        <v>1973</v>
      </c>
      <c r="N239">
        <v>10</v>
      </c>
      <c r="O239" s="1">
        <f>AVERAGE(CombinedDelayMatch[[#This Row],[Min Trace Delay (ps)]],CombinedDelayMatch[[#This Row],[Max Trace Delay (ps)]])</f>
        <v>101.62950000000001</v>
      </c>
      <c r="P239" s="1">
        <f>AVERAGE(CombinedDelayMatch[[#This Row],[xczu5ev-sfvc784-1-e.Min Trace Delay (ps)]],CombinedDelayMatch[[#This Row],[xczu5ev-sfvc784-1-e.Max Trace Delay (ps)]])</f>
        <v>111.9235</v>
      </c>
      <c r="Q239" s="1">
        <f>_xlfn.AGGREGATE(1,6,CombinedDelayMatch[[#This Row],[Average 2CG (ps)]],CombinedDelayMatch[[#This Row],[Average 5EV (ps)]])</f>
        <v>106.7765</v>
      </c>
      <c r="R239" s="2">
        <f>-(IFERROR(CombinedDelayMatch[[#This Row],[Average]], 0)-IFERROR(CombinedDelayMatch[[#This Row],[Average 5EV (ps)]],0))</f>
        <v>5.1470000000000056</v>
      </c>
      <c r="S239"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-11.228999999999985</v>
      </c>
      <c r="T239"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-1.228999999999985</v>
      </c>
      <c r="U239" s="4">
        <f>CombinedDelayMatch[[#This Row],[Average]]+CombinedDelayMatch[[#This Row],[5EV Adjustment]]</f>
        <v>105.54750000000001</v>
      </c>
      <c r="V239" s="4">
        <f>CombinedDelayMatch[[#This Row],[Adj. Average (ps)]]/6.5</f>
        <v>16.238076923076925</v>
      </c>
      <c r="W239" s="2">
        <f>-(CombinedDelayMatch[[#This Row],[Adj. Average (ps)]]-CombinedDelayMatch[[#This Row],[Average 2CG (ps)]])</f>
        <v>-3.9180000000000064</v>
      </c>
      <c r="X23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12.457999999999998</v>
      </c>
      <c r="Y239" s="2">
        <f>-(IFERROR(CombinedDelayMatch[[#This Row],[Adj. Average (ps)]], 0)-IFERROR(CombinedDelayMatch[[#This Row],[Average 5EV (ps)]],0))</f>
        <v>6.3759999999999906</v>
      </c>
      <c r="Z23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-10</v>
      </c>
    </row>
    <row r="240" spans="1:26" x14ac:dyDescent="0.25">
      <c r="A240">
        <v>66</v>
      </c>
      <c r="B240" s="1" t="s">
        <v>689</v>
      </c>
      <c r="C240" s="1" t="s">
        <v>690</v>
      </c>
      <c r="D240" s="1" t="s">
        <v>691</v>
      </c>
      <c r="E240">
        <v>82.162999999999997</v>
      </c>
      <c r="F240">
        <v>82.988</v>
      </c>
      <c r="G240">
        <v>66</v>
      </c>
      <c r="H240" s="1" t="s">
        <v>689</v>
      </c>
      <c r="I240" s="1" t="s">
        <v>1702</v>
      </c>
      <c r="J240" s="5" t="s">
        <v>691</v>
      </c>
      <c r="K240">
        <v>114.751</v>
      </c>
      <c r="L240">
        <v>115.904</v>
      </c>
      <c r="M240" t="s">
        <v>1977</v>
      </c>
      <c r="N240">
        <v>10</v>
      </c>
      <c r="O240" s="1">
        <f>AVERAGE(CombinedDelayMatch[[#This Row],[Min Trace Delay (ps)]],CombinedDelayMatch[[#This Row],[Max Trace Delay (ps)]])</f>
        <v>82.575500000000005</v>
      </c>
      <c r="P240" s="1">
        <f>AVERAGE(CombinedDelayMatch[[#This Row],[xczu5ev-sfvc784-1-e.Min Trace Delay (ps)]],CombinedDelayMatch[[#This Row],[xczu5ev-sfvc784-1-e.Max Trace Delay (ps)]])</f>
        <v>115.3275</v>
      </c>
      <c r="Q240" s="1">
        <f>_xlfn.AGGREGATE(1,6,CombinedDelayMatch[[#This Row],[Average 2CG (ps)]],CombinedDelayMatch[[#This Row],[Average 5EV (ps)]])</f>
        <v>98.95150000000001</v>
      </c>
      <c r="R240" s="2">
        <f>-(IFERROR(CombinedDelayMatch[[#This Row],[Average]], 0)-IFERROR(CombinedDelayMatch[[#This Row],[Average 5EV (ps)]],0))</f>
        <v>16.375999999999991</v>
      </c>
      <c r="S240"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240"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40" s="4">
        <f>CombinedDelayMatch[[#This Row],[Average]]+CombinedDelayMatch[[#This Row],[5EV Adjustment]]</f>
        <v>98.95150000000001</v>
      </c>
      <c r="V240" s="4">
        <f>CombinedDelayMatch[[#This Row],[Adj. Average (ps)]]/6.5</f>
        <v>15.223307692307694</v>
      </c>
      <c r="W240" s="2">
        <f>-(CombinedDelayMatch[[#This Row],[Adj. Average (ps)]]-CombinedDelayMatch[[#This Row],[Average 2CG (ps)]])</f>
        <v>-16.376000000000005</v>
      </c>
      <c r="X24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240" s="2">
        <f>-(IFERROR(CombinedDelayMatch[[#This Row],[Adj. Average (ps)]], 0)-IFERROR(CombinedDelayMatch[[#This Row],[Average 5EV (ps)]],0))</f>
        <v>16.375999999999991</v>
      </c>
      <c r="Z24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241" spans="1:26" x14ac:dyDescent="0.25">
      <c r="A241">
        <v>66</v>
      </c>
      <c r="B241" s="1" t="s">
        <v>794</v>
      </c>
      <c r="C241" s="1" t="s">
        <v>795</v>
      </c>
      <c r="D241" s="1" t="s">
        <v>796</v>
      </c>
      <c r="E241">
        <v>86.91</v>
      </c>
      <c r="F241">
        <v>87.784000000000006</v>
      </c>
      <c r="G241">
        <v>66</v>
      </c>
      <c r="H241" s="1" t="s">
        <v>794</v>
      </c>
      <c r="I241" s="1" t="s">
        <v>1667</v>
      </c>
      <c r="J241" s="5" t="s">
        <v>796</v>
      </c>
      <c r="K241">
        <v>107.425</v>
      </c>
      <c r="L241">
        <v>108.505</v>
      </c>
      <c r="M241" t="s">
        <v>1974</v>
      </c>
      <c r="N241">
        <v>10</v>
      </c>
      <c r="O241" s="1">
        <f>AVERAGE(CombinedDelayMatch[[#This Row],[Min Trace Delay (ps)]],CombinedDelayMatch[[#This Row],[Max Trace Delay (ps)]])</f>
        <v>87.347000000000008</v>
      </c>
      <c r="P241" s="1">
        <f>AVERAGE(CombinedDelayMatch[[#This Row],[xczu5ev-sfvc784-1-e.Min Trace Delay (ps)]],CombinedDelayMatch[[#This Row],[xczu5ev-sfvc784-1-e.Max Trace Delay (ps)]])</f>
        <v>107.965</v>
      </c>
      <c r="Q241" s="1">
        <f>_xlfn.AGGREGATE(1,6,CombinedDelayMatch[[#This Row],[Average 2CG (ps)]],CombinedDelayMatch[[#This Row],[Average 5EV (ps)]])</f>
        <v>97.656000000000006</v>
      </c>
      <c r="R241" s="2">
        <f>-(IFERROR(CombinedDelayMatch[[#This Row],[Average]], 0)-IFERROR(CombinedDelayMatch[[#This Row],[Average 5EV (ps)]],0))</f>
        <v>10.308999999999997</v>
      </c>
      <c r="S241"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0.62649999999999295</v>
      </c>
      <c r="T241"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41" s="4">
        <f>CombinedDelayMatch[[#This Row],[Average]]+CombinedDelayMatch[[#This Row],[5EV Adjustment]]</f>
        <v>97.656000000000006</v>
      </c>
      <c r="V241" s="4">
        <f>CombinedDelayMatch[[#This Row],[Adj. Average (ps)]]/6.5</f>
        <v>15.024000000000001</v>
      </c>
      <c r="W241" s="2">
        <f>-(CombinedDelayMatch[[#This Row],[Adj. Average (ps)]]-CombinedDelayMatch[[#This Row],[Average 2CG (ps)]])</f>
        <v>-10.308999999999997</v>
      </c>
      <c r="X24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-0.62650000000000716</v>
      </c>
      <c r="Y241" s="2">
        <f>-(IFERROR(CombinedDelayMatch[[#This Row],[Adj. Average (ps)]], 0)-IFERROR(CombinedDelayMatch[[#This Row],[Average 5EV (ps)]],0))</f>
        <v>10.308999999999997</v>
      </c>
      <c r="Z24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0.62649999999999295</v>
      </c>
    </row>
    <row r="242" spans="1:26" x14ac:dyDescent="0.25">
      <c r="A242">
        <v>66</v>
      </c>
      <c r="B242" s="1" t="s">
        <v>800</v>
      </c>
      <c r="C242" s="1" t="s">
        <v>801</v>
      </c>
      <c r="D242" s="1" t="s">
        <v>802</v>
      </c>
      <c r="E242">
        <v>83.356999999999999</v>
      </c>
      <c r="F242">
        <v>84.194999999999993</v>
      </c>
      <c r="G242">
        <v>66</v>
      </c>
      <c r="H242" s="1" t="s">
        <v>800</v>
      </c>
      <c r="I242" s="1" t="s">
        <v>1665</v>
      </c>
      <c r="J242" s="5" t="s">
        <v>802</v>
      </c>
      <c r="K242">
        <v>99.352999999999994</v>
      </c>
      <c r="L242">
        <v>100.351</v>
      </c>
      <c r="M242" t="s">
        <v>1974</v>
      </c>
      <c r="N242">
        <v>10</v>
      </c>
      <c r="O242" s="1">
        <f>AVERAGE(CombinedDelayMatch[[#This Row],[Min Trace Delay (ps)]],CombinedDelayMatch[[#This Row],[Max Trace Delay (ps)]])</f>
        <v>83.775999999999996</v>
      </c>
      <c r="P242" s="1">
        <f>AVERAGE(CombinedDelayMatch[[#This Row],[xczu5ev-sfvc784-1-e.Min Trace Delay (ps)]],CombinedDelayMatch[[#This Row],[xczu5ev-sfvc784-1-e.Max Trace Delay (ps)]])</f>
        <v>99.852000000000004</v>
      </c>
      <c r="Q242" s="1">
        <f>_xlfn.AGGREGATE(1,6,CombinedDelayMatch[[#This Row],[Average 2CG (ps)]],CombinedDelayMatch[[#This Row],[Average 5EV (ps)]])</f>
        <v>91.813999999999993</v>
      </c>
      <c r="R242" s="2">
        <f>-(IFERROR(CombinedDelayMatch[[#This Row],[Average]], 0)-IFERROR(CombinedDelayMatch[[#This Row],[Average 5EV (ps)]],0))</f>
        <v>8.0380000000000109</v>
      </c>
      <c r="S242"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-1.6444999999999936</v>
      </c>
      <c r="T242"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42" s="4">
        <f>CombinedDelayMatch[[#This Row],[Average]]+CombinedDelayMatch[[#This Row],[5EV Adjustment]]</f>
        <v>91.813999999999993</v>
      </c>
      <c r="V242" s="4">
        <f>CombinedDelayMatch[[#This Row],[Adj. Average (ps)]]/6.5</f>
        <v>14.125230769230768</v>
      </c>
      <c r="W242" s="2">
        <f>-(CombinedDelayMatch[[#This Row],[Adj. Average (ps)]]-CombinedDelayMatch[[#This Row],[Average 2CG (ps)]])</f>
        <v>-8.0379999999999967</v>
      </c>
      <c r="X24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1.6444999999999936</v>
      </c>
      <c r="Y242" s="2">
        <f>-(IFERROR(CombinedDelayMatch[[#This Row],[Adj. Average (ps)]], 0)-IFERROR(CombinedDelayMatch[[#This Row],[Average 5EV (ps)]],0))</f>
        <v>8.0380000000000109</v>
      </c>
      <c r="Z24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-1.6444999999999936</v>
      </c>
    </row>
    <row r="243" spans="1:26" x14ac:dyDescent="0.25">
      <c r="A243">
        <v>66</v>
      </c>
      <c r="B243" s="1" t="s">
        <v>803</v>
      </c>
      <c r="C243" s="1" t="s">
        <v>804</v>
      </c>
      <c r="D243" s="1" t="s">
        <v>805</v>
      </c>
      <c r="E243">
        <v>84.224999999999994</v>
      </c>
      <c r="F243">
        <v>85.070999999999998</v>
      </c>
      <c r="G243">
        <v>66</v>
      </c>
      <c r="H243" s="1" t="s">
        <v>803</v>
      </c>
      <c r="I243" s="1" t="s">
        <v>1664</v>
      </c>
      <c r="J243" s="5" t="s">
        <v>805</v>
      </c>
      <c r="K243">
        <v>97.34</v>
      </c>
      <c r="L243">
        <v>98.317999999999998</v>
      </c>
      <c r="M243" t="s">
        <v>1974</v>
      </c>
      <c r="N243">
        <v>10</v>
      </c>
      <c r="O243" s="1">
        <f>AVERAGE(CombinedDelayMatch[[#This Row],[Min Trace Delay (ps)]],CombinedDelayMatch[[#This Row],[Max Trace Delay (ps)]])</f>
        <v>84.647999999999996</v>
      </c>
      <c r="P243" s="1">
        <f>AVERAGE(CombinedDelayMatch[[#This Row],[xczu5ev-sfvc784-1-e.Min Trace Delay (ps)]],CombinedDelayMatch[[#This Row],[xczu5ev-sfvc784-1-e.Max Trace Delay (ps)]])</f>
        <v>97.829000000000008</v>
      </c>
      <c r="Q243" s="1">
        <f>_xlfn.AGGREGATE(1,6,CombinedDelayMatch[[#This Row],[Average 2CG (ps)]],CombinedDelayMatch[[#This Row],[Average 5EV (ps)]])</f>
        <v>91.238500000000002</v>
      </c>
      <c r="R243" s="2">
        <f>-(IFERROR(CombinedDelayMatch[[#This Row],[Average]], 0)-IFERROR(CombinedDelayMatch[[#This Row],[Average 5EV (ps)]],0))</f>
        <v>6.5905000000000058</v>
      </c>
      <c r="S243"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-3.0919999999999987</v>
      </c>
      <c r="T243"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43" s="4">
        <f>CombinedDelayMatch[[#This Row],[Average]]+CombinedDelayMatch[[#This Row],[5EV Adjustment]]</f>
        <v>91.238500000000002</v>
      </c>
      <c r="V243" s="4">
        <f>CombinedDelayMatch[[#This Row],[Adj. Average (ps)]]/6.5</f>
        <v>14.036692307692308</v>
      </c>
      <c r="W243" s="2">
        <f>-(CombinedDelayMatch[[#This Row],[Adj. Average (ps)]]-CombinedDelayMatch[[#This Row],[Average 2CG (ps)]])</f>
        <v>-6.5905000000000058</v>
      </c>
      <c r="X24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3.0919999999999845</v>
      </c>
      <c r="Y243" s="2">
        <f>-(IFERROR(CombinedDelayMatch[[#This Row],[Adj. Average (ps)]], 0)-IFERROR(CombinedDelayMatch[[#This Row],[Average 5EV (ps)]],0))</f>
        <v>6.5905000000000058</v>
      </c>
      <c r="Z24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-3.0919999999999987</v>
      </c>
    </row>
    <row r="244" spans="1:26" x14ac:dyDescent="0.25">
      <c r="A244">
        <v>66</v>
      </c>
      <c r="B244" s="1" t="s">
        <v>806</v>
      </c>
      <c r="C244" s="1" t="s">
        <v>807</v>
      </c>
      <c r="D244" s="1" t="s">
        <v>808</v>
      </c>
      <c r="E244">
        <v>84.278999999999996</v>
      </c>
      <c r="F244">
        <v>85.126000000000005</v>
      </c>
      <c r="G244">
        <v>66</v>
      </c>
      <c r="H244" s="1" t="s">
        <v>806</v>
      </c>
      <c r="I244" s="1" t="s">
        <v>1663</v>
      </c>
      <c r="J244" s="5" t="s">
        <v>808</v>
      </c>
      <c r="K244">
        <v>99.921999999999997</v>
      </c>
      <c r="L244">
        <v>100.92700000000001</v>
      </c>
      <c r="M244" t="s">
        <v>1974</v>
      </c>
      <c r="N244">
        <v>10</v>
      </c>
      <c r="O244" s="1">
        <f>AVERAGE(CombinedDelayMatch[[#This Row],[Min Trace Delay (ps)]],CombinedDelayMatch[[#This Row],[Max Trace Delay (ps)]])</f>
        <v>84.702500000000001</v>
      </c>
      <c r="P244" s="1">
        <f>AVERAGE(CombinedDelayMatch[[#This Row],[xczu5ev-sfvc784-1-e.Min Trace Delay (ps)]],CombinedDelayMatch[[#This Row],[xczu5ev-sfvc784-1-e.Max Trace Delay (ps)]])</f>
        <v>100.42449999999999</v>
      </c>
      <c r="Q244" s="1">
        <f>_xlfn.AGGREGATE(1,6,CombinedDelayMatch[[#This Row],[Average 2CG (ps)]],CombinedDelayMatch[[#This Row],[Average 5EV (ps)]])</f>
        <v>92.563500000000005</v>
      </c>
      <c r="R244" s="2">
        <f>-(IFERROR(CombinedDelayMatch[[#This Row],[Average]], 0)-IFERROR(CombinedDelayMatch[[#This Row],[Average 5EV (ps)]],0))</f>
        <v>7.86099999999999</v>
      </c>
      <c r="S244"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-1.8215000000000146</v>
      </c>
      <c r="T244"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44" s="4">
        <f>CombinedDelayMatch[[#This Row],[Average]]+CombinedDelayMatch[[#This Row],[5EV Adjustment]]</f>
        <v>92.563500000000005</v>
      </c>
      <c r="V244" s="4">
        <f>CombinedDelayMatch[[#This Row],[Adj. Average (ps)]]/6.5</f>
        <v>14.240538461538462</v>
      </c>
      <c r="W244" s="2">
        <f>-(CombinedDelayMatch[[#This Row],[Adj. Average (ps)]]-CombinedDelayMatch[[#This Row],[Average 2CG (ps)]])</f>
        <v>-7.8610000000000042</v>
      </c>
      <c r="X24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1.8214999999999861</v>
      </c>
      <c r="Y244" s="2">
        <f>-(IFERROR(CombinedDelayMatch[[#This Row],[Adj. Average (ps)]], 0)-IFERROR(CombinedDelayMatch[[#This Row],[Average 5EV (ps)]],0))</f>
        <v>7.86099999999999</v>
      </c>
      <c r="Z24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-1.8215000000000146</v>
      </c>
    </row>
    <row r="245" spans="1:26" x14ac:dyDescent="0.25">
      <c r="A245">
        <v>66</v>
      </c>
      <c r="B245" s="1" t="s">
        <v>809</v>
      </c>
      <c r="C245" s="1" t="s">
        <v>810</v>
      </c>
      <c r="D245" s="1" t="s">
        <v>811</v>
      </c>
      <c r="E245">
        <v>89.058000000000007</v>
      </c>
      <c r="F245">
        <v>89.953000000000003</v>
      </c>
      <c r="G245">
        <v>66</v>
      </c>
      <c r="H245" s="1" t="s">
        <v>809</v>
      </c>
      <c r="I245" s="1" t="s">
        <v>1662</v>
      </c>
      <c r="J245" s="5" t="s">
        <v>811</v>
      </c>
      <c r="K245">
        <v>98.289000000000001</v>
      </c>
      <c r="L245">
        <v>99.275999999999996</v>
      </c>
      <c r="M245" t="s">
        <v>1974</v>
      </c>
      <c r="N245">
        <v>10</v>
      </c>
      <c r="O245" s="1">
        <f>AVERAGE(CombinedDelayMatch[[#This Row],[Min Trace Delay (ps)]],CombinedDelayMatch[[#This Row],[Max Trace Delay (ps)]])</f>
        <v>89.505500000000012</v>
      </c>
      <c r="P245" s="1">
        <f>AVERAGE(CombinedDelayMatch[[#This Row],[xczu5ev-sfvc784-1-e.Min Trace Delay (ps)]],CombinedDelayMatch[[#This Row],[xczu5ev-sfvc784-1-e.Max Trace Delay (ps)]])</f>
        <v>98.782499999999999</v>
      </c>
      <c r="Q245" s="1">
        <f>_xlfn.AGGREGATE(1,6,CombinedDelayMatch[[#This Row],[Average 2CG (ps)]],CombinedDelayMatch[[#This Row],[Average 5EV (ps)]])</f>
        <v>94.144000000000005</v>
      </c>
      <c r="R245" s="2">
        <f>-(IFERROR(CombinedDelayMatch[[#This Row],[Average]], 0)-IFERROR(CombinedDelayMatch[[#This Row],[Average 5EV (ps)]],0))</f>
        <v>4.6384999999999934</v>
      </c>
      <c r="S245"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-5.0440000000000111</v>
      </c>
      <c r="T245"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45" s="4">
        <f>CombinedDelayMatch[[#This Row],[Average]]+CombinedDelayMatch[[#This Row],[5EV Adjustment]]</f>
        <v>94.144000000000005</v>
      </c>
      <c r="V245" s="4">
        <f>CombinedDelayMatch[[#This Row],[Adj. Average (ps)]]/6.5</f>
        <v>14.483692307692309</v>
      </c>
      <c r="W245" s="2">
        <f>-(CombinedDelayMatch[[#This Row],[Adj. Average (ps)]]-CombinedDelayMatch[[#This Row],[Average 2CG (ps)]])</f>
        <v>-4.6384999999999934</v>
      </c>
      <c r="X24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5.0439999999999969</v>
      </c>
      <c r="Y245" s="2">
        <f>-(IFERROR(CombinedDelayMatch[[#This Row],[Adj. Average (ps)]], 0)-IFERROR(CombinedDelayMatch[[#This Row],[Average 5EV (ps)]],0))</f>
        <v>4.6384999999999934</v>
      </c>
      <c r="Z24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-5.0440000000000111</v>
      </c>
    </row>
    <row r="246" spans="1:26" x14ac:dyDescent="0.25">
      <c r="A246">
        <v>66</v>
      </c>
      <c r="B246" s="1" t="s">
        <v>797</v>
      </c>
      <c r="C246" s="1" t="s">
        <v>798</v>
      </c>
      <c r="D246" s="1" t="s">
        <v>799</v>
      </c>
      <c r="E246">
        <v>87.013000000000005</v>
      </c>
      <c r="F246">
        <v>87.887</v>
      </c>
      <c r="G246">
        <v>66</v>
      </c>
      <c r="H246" s="1" t="s">
        <v>797</v>
      </c>
      <c r="I246" s="1" t="s">
        <v>1666</v>
      </c>
      <c r="J246" s="5" t="s">
        <v>799</v>
      </c>
      <c r="K246">
        <v>106.28100000000001</v>
      </c>
      <c r="L246">
        <v>107.349</v>
      </c>
      <c r="M246" t="s">
        <v>1978</v>
      </c>
      <c r="N246">
        <v>10</v>
      </c>
      <c r="O246" s="1">
        <f>AVERAGE(CombinedDelayMatch[[#This Row],[Min Trace Delay (ps)]],CombinedDelayMatch[[#This Row],[Max Trace Delay (ps)]])</f>
        <v>87.45</v>
      </c>
      <c r="P246" s="1">
        <f>AVERAGE(CombinedDelayMatch[[#This Row],[xczu5ev-sfvc784-1-e.Min Trace Delay (ps)]],CombinedDelayMatch[[#This Row],[xczu5ev-sfvc784-1-e.Max Trace Delay (ps)]])</f>
        <v>106.815</v>
      </c>
      <c r="Q246" s="1">
        <f>_xlfn.AGGREGATE(1,6,CombinedDelayMatch[[#This Row],[Average 2CG (ps)]],CombinedDelayMatch[[#This Row],[Average 5EV (ps)]])</f>
        <v>97.132499999999993</v>
      </c>
      <c r="R246" s="2">
        <f>-(IFERROR(CombinedDelayMatch[[#This Row],[Average]], 0)-IFERROR(CombinedDelayMatch[[#This Row],[Average 5EV (ps)]],0))</f>
        <v>9.6825000000000045</v>
      </c>
      <c r="S246"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246"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46" s="4">
        <f>CombinedDelayMatch[[#This Row],[Average]]+CombinedDelayMatch[[#This Row],[5EV Adjustment]]</f>
        <v>97.132499999999993</v>
      </c>
      <c r="V246" s="4">
        <f>CombinedDelayMatch[[#This Row],[Adj. Average (ps)]]/6.5</f>
        <v>14.943461538461538</v>
      </c>
      <c r="W246" s="2">
        <f>-(CombinedDelayMatch[[#This Row],[Adj. Average (ps)]]-CombinedDelayMatch[[#This Row],[Average 2CG (ps)]])</f>
        <v>-9.6824999999999903</v>
      </c>
      <c r="X24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246" s="2">
        <f>-(IFERROR(CombinedDelayMatch[[#This Row],[Adj. Average (ps)]], 0)-IFERROR(CombinedDelayMatch[[#This Row],[Average 5EV (ps)]],0))</f>
        <v>9.6825000000000045</v>
      </c>
      <c r="Z24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247" spans="1:26" x14ac:dyDescent="0.25">
      <c r="A247">
        <v>500</v>
      </c>
      <c r="B247" s="1" t="s">
        <v>909</v>
      </c>
      <c r="C247" s="1" t="s">
        <v>837</v>
      </c>
      <c r="D247" s="1" t="s">
        <v>910</v>
      </c>
      <c r="E247">
        <v>118.557</v>
      </c>
      <c r="F247">
        <v>119.749</v>
      </c>
      <c r="G247">
        <v>500</v>
      </c>
      <c r="H247" s="1" t="s">
        <v>909</v>
      </c>
      <c r="I247" s="1" t="s">
        <v>837</v>
      </c>
      <c r="J247" s="5" t="s">
        <v>910</v>
      </c>
      <c r="K247">
        <v>130.43100000000001</v>
      </c>
      <c r="L247">
        <v>131.74199999999999</v>
      </c>
      <c r="M247" t="s">
        <v>1962</v>
      </c>
      <c r="N247">
        <v>50</v>
      </c>
      <c r="O247" s="1">
        <f>AVERAGE(CombinedDelayMatch[[#This Row],[Min Trace Delay (ps)]],CombinedDelayMatch[[#This Row],[Max Trace Delay (ps)]])</f>
        <v>119.15299999999999</v>
      </c>
      <c r="P247" s="1">
        <f>AVERAGE(CombinedDelayMatch[[#This Row],[xczu5ev-sfvc784-1-e.Min Trace Delay (ps)]],CombinedDelayMatch[[#This Row],[xczu5ev-sfvc784-1-e.Max Trace Delay (ps)]])</f>
        <v>131.0865</v>
      </c>
      <c r="Q247" s="1">
        <f>_xlfn.AGGREGATE(1,6,CombinedDelayMatch[[#This Row],[Average 2CG (ps)]],CombinedDelayMatch[[#This Row],[Average 5EV (ps)]])</f>
        <v>125.11975</v>
      </c>
      <c r="R247" s="2">
        <f>-(IFERROR(CombinedDelayMatch[[#This Row],[Average]], 0)-IFERROR(CombinedDelayMatch[[#This Row],[Average 5EV (ps)]],0))</f>
        <v>5.9667500000000047</v>
      </c>
      <c r="S247"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-0.67000000000000171</v>
      </c>
      <c r="T247"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47" s="4">
        <f>CombinedDelayMatch[[#This Row],[Average]]+CombinedDelayMatch[[#This Row],[5EV Adjustment]]</f>
        <v>125.11975</v>
      </c>
      <c r="V247" s="4">
        <f>CombinedDelayMatch[[#This Row],[Adj. Average (ps)]]/6.5</f>
        <v>19.249192307692308</v>
      </c>
      <c r="W247" s="2">
        <f>-(CombinedDelayMatch[[#This Row],[Adj. Average (ps)]]-CombinedDelayMatch[[#This Row],[Average 2CG (ps)]])</f>
        <v>-5.9667500000000047</v>
      </c>
      <c r="X24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0.66999999999998749</v>
      </c>
      <c r="Y247" s="2">
        <f>-(IFERROR(CombinedDelayMatch[[#This Row],[Adj. Average (ps)]], 0)-IFERROR(CombinedDelayMatch[[#This Row],[Average 5EV (ps)]],0))</f>
        <v>5.9667500000000047</v>
      </c>
      <c r="Z24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-0.67000000000000171</v>
      </c>
    </row>
    <row r="248" spans="1:26" x14ac:dyDescent="0.25">
      <c r="A248">
        <v>500</v>
      </c>
      <c r="B248" s="1" t="s">
        <v>923</v>
      </c>
      <c r="C248" s="1" t="s">
        <v>837</v>
      </c>
      <c r="D248" s="1" t="s">
        <v>924</v>
      </c>
      <c r="E248">
        <v>119.285</v>
      </c>
      <c r="F248">
        <v>120.48399999999999</v>
      </c>
      <c r="G248">
        <v>500</v>
      </c>
      <c r="H248" s="1" t="s">
        <v>923</v>
      </c>
      <c r="I248" s="1" t="s">
        <v>837</v>
      </c>
      <c r="J248" s="5" t="s">
        <v>924</v>
      </c>
      <c r="K248">
        <v>129.232</v>
      </c>
      <c r="L248">
        <v>130.53</v>
      </c>
      <c r="M248" t="s">
        <v>1962</v>
      </c>
      <c r="N248">
        <v>50</v>
      </c>
      <c r="O248" s="1">
        <f>AVERAGE(CombinedDelayMatch[[#This Row],[Min Trace Delay (ps)]],CombinedDelayMatch[[#This Row],[Max Trace Delay (ps)]])</f>
        <v>119.8845</v>
      </c>
      <c r="P248" s="1">
        <f>AVERAGE(CombinedDelayMatch[[#This Row],[xczu5ev-sfvc784-1-e.Min Trace Delay (ps)]],CombinedDelayMatch[[#This Row],[xczu5ev-sfvc784-1-e.Max Trace Delay (ps)]])</f>
        <v>129.881</v>
      </c>
      <c r="Q248" s="1">
        <f>_xlfn.AGGREGATE(1,6,CombinedDelayMatch[[#This Row],[Average 2CG (ps)]],CombinedDelayMatch[[#This Row],[Average 5EV (ps)]])</f>
        <v>124.88275</v>
      </c>
      <c r="R248" s="2">
        <f>-(IFERROR(CombinedDelayMatch[[#This Row],[Average]], 0)-IFERROR(CombinedDelayMatch[[#This Row],[Average 5EV (ps)]],0))</f>
        <v>4.9982499999999987</v>
      </c>
      <c r="S248"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-1.6385000000000076</v>
      </c>
      <c r="T248"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48" s="4">
        <f>CombinedDelayMatch[[#This Row],[Average]]+CombinedDelayMatch[[#This Row],[5EV Adjustment]]</f>
        <v>124.88275</v>
      </c>
      <c r="V248" s="4">
        <f>CombinedDelayMatch[[#This Row],[Adj. Average (ps)]]/6.5</f>
        <v>19.21273076923077</v>
      </c>
      <c r="W248" s="2">
        <f>-(CombinedDelayMatch[[#This Row],[Adj. Average (ps)]]-CombinedDelayMatch[[#This Row],[Average 2CG (ps)]])</f>
        <v>-4.9982499999999987</v>
      </c>
      <c r="X24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1.6384999999999934</v>
      </c>
      <c r="Y248" s="2">
        <f>-(IFERROR(CombinedDelayMatch[[#This Row],[Adj. Average (ps)]], 0)-IFERROR(CombinedDelayMatch[[#This Row],[Average 5EV (ps)]],0))</f>
        <v>4.9982499999999987</v>
      </c>
      <c r="Z24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-1.6385000000000076</v>
      </c>
    </row>
    <row r="249" spans="1:26" x14ac:dyDescent="0.25">
      <c r="A249">
        <v>500</v>
      </c>
      <c r="B249" s="1" t="s">
        <v>925</v>
      </c>
      <c r="C249" s="1" t="s">
        <v>837</v>
      </c>
      <c r="D249" s="1" t="s">
        <v>926</v>
      </c>
      <c r="E249">
        <v>130.614</v>
      </c>
      <c r="F249">
        <v>131.92699999999999</v>
      </c>
      <c r="G249">
        <v>500</v>
      </c>
      <c r="H249" s="1" t="s">
        <v>925</v>
      </c>
      <c r="I249" s="1" t="s">
        <v>837</v>
      </c>
      <c r="J249" s="5" t="s">
        <v>926</v>
      </c>
      <c r="K249">
        <v>137.732</v>
      </c>
      <c r="L249">
        <v>139.11600000000001</v>
      </c>
      <c r="M249" t="s">
        <v>1962</v>
      </c>
      <c r="N249">
        <v>50</v>
      </c>
      <c r="O249" s="1">
        <f>AVERAGE(CombinedDelayMatch[[#This Row],[Min Trace Delay (ps)]],CombinedDelayMatch[[#This Row],[Max Trace Delay (ps)]])</f>
        <v>131.2705</v>
      </c>
      <c r="P249" s="1">
        <f>AVERAGE(CombinedDelayMatch[[#This Row],[xczu5ev-sfvc784-1-e.Min Trace Delay (ps)]],CombinedDelayMatch[[#This Row],[xczu5ev-sfvc784-1-e.Max Trace Delay (ps)]])</f>
        <v>138.42400000000001</v>
      </c>
      <c r="Q249" s="1">
        <f>_xlfn.AGGREGATE(1,6,CombinedDelayMatch[[#This Row],[Average 2CG (ps)]],CombinedDelayMatch[[#This Row],[Average 5EV (ps)]])</f>
        <v>134.84725</v>
      </c>
      <c r="R249" s="2">
        <f>-(IFERROR(CombinedDelayMatch[[#This Row],[Average]], 0)-IFERROR(CombinedDelayMatch[[#This Row],[Average 5EV (ps)]],0))</f>
        <v>3.5767500000000041</v>
      </c>
      <c r="S249"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-3.0600000000000023</v>
      </c>
      <c r="T249"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49" s="4">
        <f>CombinedDelayMatch[[#This Row],[Average]]+CombinedDelayMatch[[#This Row],[5EV Adjustment]]</f>
        <v>134.84725</v>
      </c>
      <c r="V249" s="4">
        <f>CombinedDelayMatch[[#This Row],[Adj. Average (ps)]]/6.5</f>
        <v>20.745730769230768</v>
      </c>
      <c r="W249" s="2">
        <f>-(CombinedDelayMatch[[#This Row],[Adj. Average (ps)]]-CombinedDelayMatch[[#This Row],[Average 2CG (ps)]])</f>
        <v>-3.5767500000000041</v>
      </c>
      <c r="X24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3.0599999999999881</v>
      </c>
      <c r="Y249" s="2">
        <f>-(IFERROR(CombinedDelayMatch[[#This Row],[Adj. Average (ps)]], 0)-IFERROR(CombinedDelayMatch[[#This Row],[Average 5EV (ps)]],0))</f>
        <v>3.5767500000000041</v>
      </c>
      <c r="Z24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-3.0600000000000023</v>
      </c>
    </row>
    <row r="250" spans="1:26" x14ac:dyDescent="0.25">
      <c r="A250">
        <v>500</v>
      </c>
      <c r="B250" s="1" t="s">
        <v>927</v>
      </c>
      <c r="C250" s="1" t="s">
        <v>837</v>
      </c>
      <c r="D250" s="1" t="s">
        <v>928</v>
      </c>
      <c r="E250">
        <v>128.994</v>
      </c>
      <c r="F250">
        <v>130.291</v>
      </c>
      <c r="G250">
        <v>500</v>
      </c>
      <c r="H250" s="1" t="s">
        <v>927</v>
      </c>
      <c r="I250" s="1" t="s">
        <v>837</v>
      </c>
      <c r="J250" s="5" t="s">
        <v>928</v>
      </c>
      <c r="K250">
        <v>136.41800000000001</v>
      </c>
      <c r="L250">
        <v>137.78899999999999</v>
      </c>
      <c r="M250" t="s">
        <v>1962</v>
      </c>
      <c r="N250">
        <v>50</v>
      </c>
      <c r="O250" s="1">
        <f>AVERAGE(CombinedDelayMatch[[#This Row],[Min Trace Delay (ps)]],CombinedDelayMatch[[#This Row],[Max Trace Delay (ps)]])</f>
        <v>129.64249999999998</v>
      </c>
      <c r="P250" s="1">
        <f>AVERAGE(CombinedDelayMatch[[#This Row],[xczu5ev-sfvc784-1-e.Min Trace Delay (ps)]],CombinedDelayMatch[[#This Row],[xczu5ev-sfvc784-1-e.Max Trace Delay (ps)]])</f>
        <v>137.1035</v>
      </c>
      <c r="Q250" s="1">
        <f>_xlfn.AGGREGATE(1,6,CombinedDelayMatch[[#This Row],[Average 2CG (ps)]],CombinedDelayMatch[[#This Row],[Average 5EV (ps)]])</f>
        <v>133.37299999999999</v>
      </c>
      <c r="R250" s="2">
        <f>-(IFERROR(CombinedDelayMatch[[#This Row],[Average]], 0)-IFERROR(CombinedDelayMatch[[#This Row],[Average 5EV (ps)]],0))</f>
        <v>3.7305000000000064</v>
      </c>
      <c r="S250"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-2.90625</v>
      </c>
      <c r="T250"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50" s="4">
        <f>CombinedDelayMatch[[#This Row],[Average]]+CombinedDelayMatch[[#This Row],[5EV Adjustment]]</f>
        <v>133.37299999999999</v>
      </c>
      <c r="V250" s="4">
        <f>CombinedDelayMatch[[#This Row],[Adj. Average (ps)]]/6.5</f>
        <v>20.518923076923077</v>
      </c>
      <c r="W250" s="2">
        <f>-(CombinedDelayMatch[[#This Row],[Adj. Average (ps)]]-CombinedDelayMatch[[#This Row],[Average 2CG (ps)]])</f>
        <v>-3.7305000000000064</v>
      </c>
      <c r="X25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2.9062499999999858</v>
      </c>
      <c r="Y250" s="2">
        <f>-(IFERROR(CombinedDelayMatch[[#This Row],[Adj. Average (ps)]], 0)-IFERROR(CombinedDelayMatch[[#This Row],[Average 5EV (ps)]],0))</f>
        <v>3.7305000000000064</v>
      </c>
      <c r="Z25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-2.90625</v>
      </c>
    </row>
    <row r="251" spans="1:26" x14ac:dyDescent="0.25">
      <c r="A251">
        <v>500</v>
      </c>
      <c r="B251" s="1" t="s">
        <v>929</v>
      </c>
      <c r="C251" s="1" t="s">
        <v>837</v>
      </c>
      <c r="D251" s="1" t="s">
        <v>930</v>
      </c>
      <c r="E251">
        <v>106.63</v>
      </c>
      <c r="F251">
        <v>107.70099999999999</v>
      </c>
      <c r="G251">
        <v>500</v>
      </c>
      <c r="H251" s="1" t="s">
        <v>929</v>
      </c>
      <c r="I251" s="1" t="s">
        <v>837</v>
      </c>
      <c r="J251" s="5" t="s">
        <v>930</v>
      </c>
      <c r="K251">
        <v>113.636</v>
      </c>
      <c r="L251">
        <v>114.77800000000001</v>
      </c>
      <c r="M251" t="s">
        <v>1962</v>
      </c>
      <c r="N251">
        <v>50</v>
      </c>
      <c r="O251" s="1">
        <f>AVERAGE(CombinedDelayMatch[[#This Row],[Min Trace Delay (ps)]],CombinedDelayMatch[[#This Row],[Max Trace Delay (ps)]])</f>
        <v>107.16549999999999</v>
      </c>
      <c r="P251" s="1">
        <f>AVERAGE(CombinedDelayMatch[[#This Row],[xczu5ev-sfvc784-1-e.Min Trace Delay (ps)]],CombinedDelayMatch[[#This Row],[xczu5ev-sfvc784-1-e.Max Trace Delay (ps)]])</f>
        <v>114.20699999999999</v>
      </c>
      <c r="Q251" s="1">
        <f>_xlfn.AGGREGATE(1,6,CombinedDelayMatch[[#This Row],[Average 2CG (ps)]],CombinedDelayMatch[[#This Row],[Average 5EV (ps)]])</f>
        <v>110.68625</v>
      </c>
      <c r="R251" s="2">
        <f>-(IFERROR(CombinedDelayMatch[[#This Row],[Average]], 0)-IFERROR(CombinedDelayMatch[[#This Row],[Average 5EV (ps)]],0))</f>
        <v>3.5207499999999925</v>
      </c>
      <c r="S251"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-3.1160000000000139</v>
      </c>
      <c r="T251"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51" s="4">
        <f>CombinedDelayMatch[[#This Row],[Average]]+CombinedDelayMatch[[#This Row],[5EV Adjustment]]</f>
        <v>110.68625</v>
      </c>
      <c r="V251" s="4">
        <f>CombinedDelayMatch[[#This Row],[Adj. Average (ps)]]/6.5</f>
        <v>17.028653846153848</v>
      </c>
      <c r="W251" s="2">
        <f>-(CombinedDelayMatch[[#This Row],[Adj. Average (ps)]]-CombinedDelayMatch[[#This Row],[Average 2CG (ps)]])</f>
        <v>-3.5207500000000067</v>
      </c>
      <c r="X25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3.1159999999999854</v>
      </c>
      <c r="Y251" s="2">
        <f>-(IFERROR(CombinedDelayMatch[[#This Row],[Adj. Average (ps)]], 0)-IFERROR(CombinedDelayMatch[[#This Row],[Average 5EV (ps)]],0))</f>
        <v>3.5207499999999925</v>
      </c>
      <c r="Z25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-3.1160000000000139</v>
      </c>
    </row>
    <row r="252" spans="1:26" x14ac:dyDescent="0.25">
      <c r="A252">
        <v>500</v>
      </c>
      <c r="B252" s="1" t="s">
        <v>931</v>
      </c>
      <c r="C252" s="1" t="s">
        <v>837</v>
      </c>
      <c r="D252" s="1" t="s">
        <v>932</v>
      </c>
      <c r="E252">
        <v>119.547</v>
      </c>
      <c r="F252">
        <v>120.749</v>
      </c>
      <c r="G252">
        <v>500</v>
      </c>
      <c r="H252" s="1" t="s">
        <v>931</v>
      </c>
      <c r="I252" s="1" t="s">
        <v>837</v>
      </c>
      <c r="J252" s="5" t="s">
        <v>932</v>
      </c>
      <c r="K252">
        <v>130.93700000000001</v>
      </c>
      <c r="L252">
        <v>132.25299999999999</v>
      </c>
      <c r="M252" t="s">
        <v>1962</v>
      </c>
      <c r="N252">
        <v>50</v>
      </c>
      <c r="O252" s="1">
        <f>AVERAGE(CombinedDelayMatch[[#This Row],[Min Trace Delay (ps)]],CombinedDelayMatch[[#This Row],[Max Trace Delay (ps)]])</f>
        <v>120.148</v>
      </c>
      <c r="P252" s="1">
        <f>AVERAGE(CombinedDelayMatch[[#This Row],[xczu5ev-sfvc784-1-e.Min Trace Delay (ps)]],CombinedDelayMatch[[#This Row],[xczu5ev-sfvc784-1-e.Max Trace Delay (ps)]])</f>
        <v>131.595</v>
      </c>
      <c r="Q252" s="1">
        <f>_xlfn.AGGREGATE(1,6,CombinedDelayMatch[[#This Row],[Average 2CG (ps)]],CombinedDelayMatch[[#This Row],[Average 5EV (ps)]])</f>
        <v>125.8715</v>
      </c>
      <c r="R252" s="2">
        <f>-(IFERROR(CombinedDelayMatch[[#This Row],[Average]], 0)-IFERROR(CombinedDelayMatch[[#This Row],[Average 5EV (ps)]],0))</f>
        <v>5.7235000000000014</v>
      </c>
      <c r="S252"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-0.913250000000005</v>
      </c>
      <c r="T252"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52" s="4">
        <f>CombinedDelayMatch[[#This Row],[Average]]+CombinedDelayMatch[[#This Row],[5EV Adjustment]]</f>
        <v>125.8715</v>
      </c>
      <c r="V252" s="4">
        <f>CombinedDelayMatch[[#This Row],[Adj. Average (ps)]]/6.5</f>
        <v>19.364846153846152</v>
      </c>
      <c r="W252" s="2">
        <f>-(CombinedDelayMatch[[#This Row],[Adj. Average (ps)]]-CombinedDelayMatch[[#This Row],[Average 2CG (ps)]])</f>
        <v>-5.7235000000000014</v>
      </c>
      <c r="X25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0.91324999999999079</v>
      </c>
      <c r="Y252" s="2">
        <f>-(IFERROR(CombinedDelayMatch[[#This Row],[Adj. Average (ps)]], 0)-IFERROR(CombinedDelayMatch[[#This Row],[Average 5EV (ps)]],0))</f>
        <v>5.7235000000000014</v>
      </c>
      <c r="Z25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-0.913250000000005</v>
      </c>
    </row>
    <row r="253" spans="1:26" x14ac:dyDescent="0.25">
      <c r="A253">
        <v>500</v>
      </c>
      <c r="B253" s="1" t="s">
        <v>887</v>
      </c>
      <c r="C253" s="1" t="s">
        <v>837</v>
      </c>
      <c r="D253" s="1" t="s">
        <v>888</v>
      </c>
      <c r="E253">
        <v>120.691</v>
      </c>
      <c r="F253">
        <v>121.904</v>
      </c>
      <c r="G253">
        <v>500</v>
      </c>
      <c r="H253" s="1" t="s">
        <v>887</v>
      </c>
      <c r="I253" s="1" t="s">
        <v>837</v>
      </c>
      <c r="J253" s="5" t="s">
        <v>888</v>
      </c>
      <c r="K253">
        <v>133.898</v>
      </c>
      <c r="L253">
        <v>135.244</v>
      </c>
      <c r="M253" t="s">
        <v>1993</v>
      </c>
      <c r="N253">
        <v>50</v>
      </c>
      <c r="O253" s="1">
        <f>AVERAGE(CombinedDelayMatch[[#This Row],[Min Trace Delay (ps)]],CombinedDelayMatch[[#This Row],[Max Trace Delay (ps)]])</f>
        <v>121.2975</v>
      </c>
      <c r="P253" s="1">
        <f>AVERAGE(CombinedDelayMatch[[#This Row],[xczu5ev-sfvc784-1-e.Min Trace Delay (ps)]],CombinedDelayMatch[[#This Row],[xczu5ev-sfvc784-1-e.Max Trace Delay (ps)]])</f>
        <v>134.571</v>
      </c>
      <c r="Q253" s="1">
        <f>_xlfn.AGGREGATE(1,6,CombinedDelayMatch[[#This Row],[Average 2CG (ps)]],CombinedDelayMatch[[#This Row],[Average 5EV (ps)]])</f>
        <v>127.93424999999999</v>
      </c>
      <c r="R253" s="2">
        <f>-(IFERROR(CombinedDelayMatch[[#This Row],[Average]], 0)-IFERROR(CombinedDelayMatch[[#This Row],[Average 5EV (ps)]],0))</f>
        <v>6.6367500000000064</v>
      </c>
      <c r="S253"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253"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53" s="4">
        <f>CombinedDelayMatch[[#This Row],[Average]]+CombinedDelayMatch[[#This Row],[5EV Adjustment]]</f>
        <v>127.93424999999999</v>
      </c>
      <c r="V253" s="4">
        <f>CombinedDelayMatch[[#This Row],[Adj. Average (ps)]]/6.5</f>
        <v>19.682192307692308</v>
      </c>
      <c r="W253" s="2">
        <f>-(CombinedDelayMatch[[#This Row],[Adj. Average (ps)]]-CombinedDelayMatch[[#This Row],[Average 2CG (ps)]])</f>
        <v>-6.6367499999999922</v>
      </c>
      <c r="X25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253" s="2">
        <f>-(IFERROR(CombinedDelayMatch[[#This Row],[Adj. Average (ps)]], 0)-IFERROR(CombinedDelayMatch[[#This Row],[Average 5EV (ps)]],0))</f>
        <v>6.6367500000000064</v>
      </c>
      <c r="Z25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254" spans="1:26" x14ac:dyDescent="0.25">
      <c r="A254">
        <v>505</v>
      </c>
      <c r="B254" s="1" t="s">
        <v>843</v>
      </c>
      <c r="C254" s="1" t="s">
        <v>837</v>
      </c>
      <c r="D254" s="1" t="s">
        <v>844</v>
      </c>
      <c r="E254">
        <v>98.87</v>
      </c>
      <c r="F254">
        <v>99.864000000000004</v>
      </c>
      <c r="G254">
        <v>505</v>
      </c>
      <c r="H254" s="1" t="s">
        <v>843</v>
      </c>
      <c r="I254" s="1" t="s">
        <v>837</v>
      </c>
      <c r="J254" s="5" t="s">
        <v>844</v>
      </c>
      <c r="K254">
        <v>75.37</v>
      </c>
      <c r="L254">
        <v>76.128</v>
      </c>
      <c r="M254" t="s">
        <v>1960</v>
      </c>
      <c r="N254">
        <v>800</v>
      </c>
      <c r="O254" s="1">
        <f>AVERAGE(CombinedDelayMatch[[#This Row],[Min Trace Delay (ps)]],CombinedDelayMatch[[#This Row],[Max Trace Delay (ps)]])</f>
        <v>99.367000000000004</v>
      </c>
      <c r="P254" s="1">
        <f>AVERAGE(CombinedDelayMatch[[#This Row],[xczu5ev-sfvc784-1-e.Min Trace Delay (ps)]],CombinedDelayMatch[[#This Row],[xczu5ev-sfvc784-1-e.Max Trace Delay (ps)]])</f>
        <v>75.748999999999995</v>
      </c>
      <c r="Q254" s="1">
        <f>_xlfn.AGGREGATE(1,6,CombinedDelayMatch[[#This Row],[Average 2CG (ps)]],CombinedDelayMatch[[#This Row],[Average 5EV (ps)]])</f>
        <v>87.557999999999993</v>
      </c>
      <c r="R254" s="2">
        <f>-(IFERROR(CombinedDelayMatch[[#This Row],[Average]], 0)-IFERROR(CombinedDelayMatch[[#This Row],[Average 5EV (ps)]],0))</f>
        <v>-11.808999999999997</v>
      </c>
      <c r="S254"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4.0332499999999953</v>
      </c>
      <c r="T254"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54" s="4">
        <f>CombinedDelayMatch[[#This Row],[Average]]+CombinedDelayMatch[[#This Row],[5EV Adjustment]]</f>
        <v>87.557999999999993</v>
      </c>
      <c r="V254" s="4">
        <f>CombinedDelayMatch[[#This Row],[Adj. Average (ps)]]/6.5</f>
        <v>13.470461538461537</v>
      </c>
      <c r="W254" s="2">
        <f>-(CombinedDelayMatch[[#This Row],[Adj. Average (ps)]]-CombinedDelayMatch[[#This Row],[Average 2CG (ps)]])</f>
        <v>11.809000000000012</v>
      </c>
      <c r="X25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4.0332500000000095</v>
      </c>
      <c r="Y254" s="2">
        <f>-(IFERROR(CombinedDelayMatch[[#This Row],[Adj. Average (ps)]], 0)-IFERROR(CombinedDelayMatch[[#This Row],[Average 5EV (ps)]],0))</f>
        <v>-11.808999999999997</v>
      </c>
      <c r="Z25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4.0332499999999953</v>
      </c>
    </row>
    <row r="255" spans="1:26" x14ac:dyDescent="0.25">
      <c r="A255">
        <v>505</v>
      </c>
      <c r="B255" s="1" t="s">
        <v>845</v>
      </c>
      <c r="C255" s="1" t="s">
        <v>837</v>
      </c>
      <c r="D255" s="1" t="s">
        <v>846</v>
      </c>
      <c r="E255">
        <v>98.768000000000001</v>
      </c>
      <c r="F255">
        <v>99.760999999999996</v>
      </c>
      <c r="G255">
        <v>505</v>
      </c>
      <c r="H255" s="1" t="s">
        <v>845</v>
      </c>
      <c r="I255" s="1" t="s">
        <v>837</v>
      </c>
      <c r="J255" s="5" t="s">
        <v>846</v>
      </c>
      <c r="K255">
        <v>75.436999999999998</v>
      </c>
      <c r="L255">
        <v>76.194999999999993</v>
      </c>
      <c r="M255" t="s">
        <v>1960</v>
      </c>
      <c r="N255">
        <v>800</v>
      </c>
      <c r="O255" s="1">
        <f>AVERAGE(CombinedDelayMatch[[#This Row],[Min Trace Delay (ps)]],CombinedDelayMatch[[#This Row],[Max Trace Delay (ps)]])</f>
        <v>99.264499999999998</v>
      </c>
      <c r="P255" s="1">
        <f>AVERAGE(CombinedDelayMatch[[#This Row],[xczu5ev-sfvc784-1-e.Min Trace Delay (ps)]],CombinedDelayMatch[[#This Row],[xczu5ev-sfvc784-1-e.Max Trace Delay (ps)]])</f>
        <v>75.816000000000003</v>
      </c>
      <c r="Q255" s="1">
        <f>_xlfn.AGGREGATE(1,6,CombinedDelayMatch[[#This Row],[Average 2CG (ps)]],CombinedDelayMatch[[#This Row],[Average 5EV (ps)]])</f>
        <v>87.54025</v>
      </c>
      <c r="R255" s="2">
        <f>-(IFERROR(CombinedDelayMatch[[#This Row],[Average]], 0)-IFERROR(CombinedDelayMatch[[#This Row],[Average 5EV (ps)]],0))</f>
        <v>-11.724249999999998</v>
      </c>
      <c r="S255"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4.0332499999999953</v>
      </c>
      <c r="T255"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55" s="4">
        <f>CombinedDelayMatch[[#This Row],[Average]]+CombinedDelayMatch[[#This Row],[5EV Adjustment]]</f>
        <v>87.54025</v>
      </c>
      <c r="V255" s="4">
        <f>CombinedDelayMatch[[#This Row],[Adj. Average (ps)]]/6.5</f>
        <v>13.467730769230769</v>
      </c>
      <c r="W255" s="2">
        <f>-(CombinedDelayMatch[[#This Row],[Adj. Average (ps)]]-CombinedDelayMatch[[#This Row],[Average 2CG (ps)]])</f>
        <v>11.724249999999998</v>
      </c>
      <c r="X25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4.0332500000000095</v>
      </c>
      <c r="Y255" s="2">
        <f>-(IFERROR(CombinedDelayMatch[[#This Row],[Adj. Average (ps)]], 0)-IFERROR(CombinedDelayMatch[[#This Row],[Average 5EV (ps)]],0))</f>
        <v>-11.724249999999998</v>
      </c>
      <c r="Z25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4.0332499999999953</v>
      </c>
    </row>
    <row r="256" spans="1:26" x14ac:dyDescent="0.25">
      <c r="A256">
        <v>505</v>
      </c>
      <c r="B256" s="1" t="s">
        <v>847</v>
      </c>
      <c r="C256" s="1" t="s">
        <v>837</v>
      </c>
      <c r="D256" s="1" t="s">
        <v>848</v>
      </c>
      <c r="E256">
        <v>90.965999999999994</v>
      </c>
      <c r="F256">
        <v>91.88</v>
      </c>
      <c r="G256">
        <v>505</v>
      </c>
      <c r="H256" s="1" t="s">
        <v>847</v>
      </c>
      <c r="I256" s="1" t="s">
        <v>837</v>
      </c>
      <c r="J256" s="5" t="s">
        <v>848</v>
      </c>
      <c r="K256">
        <v>75.492000000000004</v>
      </c>
      <c r="L256">
        <v>76.251000000000005</v>
      </c>
      <c r="M256" t="s">
        <v>1960</v>
      </c>
      <c r="N256">
        <v>800</v>
      </c>
      <c r="O256" s="1">
        <f>AVERAGE(CombinedDelayMatch[[#This Row],[Min Trace Delay (ps)]],CombinedDelayMatch[[#This Row],[Max Trace Delay (ps)]])</f>
        <v>91.423000000000002</v>
      </c>
      <c r="P256" s="1">
        <f>AVERAGE(CombinedDelayMatch[[#This Row],[xczu5ev-sfvc784-1-e.Min Trace Delay (ps)]],CombinedDelayMatch[[#This Row],[xczu5ev-sfvc784-1-e.Max Trace Delay (ps)]])</f>
        <v>75.871499999999997</v>
      </c>
      <c r="Q256" s="1">
        <f>_xlfn.AGGREGATE(1,6,CombinedDelayMatch[[#This Row],[Average 2CG (ps)]],CombinedDelayMatch[[#This Row],[Average 5EV (ps)]])</f>
        <v>83.64725</v>
      </c>
      <c r="R256" s="2">
        <f>-(IFERROR(CombinedDelayMatch[[#This Row],[Average]], 0)-IFERROR(CombinedDelayMatch[[#This Row],[Average 5EV (ps)]],0))</f>
        <v>-7.7757500000000022</v>
      </c>
      <c r="S256"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4.0332499999999953</v>
      </c>
      <c r="T256"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56" s="4">
        <f>CombinedDelayMatch[[#This Row],[Average]]+CombinedDelayMatch[[#This Row],[5EV Adjustment]]</f>
        <v>83.64725</v>
      </c>
      <c r="V256" s="4">
        <f>CombinedDelayMatch[[#This Row],[Adj. Average (ps)]]/6.5</f>
        <v>12.868807692307692</v>
      </c>
      <c r="W256" s="2">
        <f>-(CombinedDelayMatch[[#This Row],[Adj. Average (ps)]]-CombinedDelayMatch[[#This Row],[Average 2CG (ps)]])</f>
        <v>7.7757500000000022</v>
      </c>
      <c r="X25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4.0332500000000095</v>
      </c>
      <c r="Y256" s="2">
        <f>-(IFERROR(CombinedDelayMatch[[#This Row],[Adj. Average (ps)]], 0)-IFERROR(CombinedDelayMatch[[#This Row],[Average 5EV (ps)]],0))</f>
        <v>-7.7757500000000022</v>
      </c>
      <c r="Z25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4.0332499999999953</v>
      </c>
    </row>
    <row r="257" spans="1:26" x14ac:dyDescent="0.25">
      <c r="A257">
        <v>505</v>
      </c>
      <c r="B257" s="1" t="s">
        <v>849</v>
      </c>
      <c r="C257" s="1" t="s">
        <v>837</v>
      </c>
      <c r="D257" s="1" t="s">
        <v>850</v>
      </c>
      <c r="E257">
        <v>91.070999999999998</v>
      </c>
      <c r="F257">
        <v>91.986000000000004</v>
      </c>
      <c r="G257">
        <v>505</v>
      </c>
      <c r="H257" s="1" t="s">
        <v>849</v>
      </c>
      <c r="I257" s="1" t="s">
        <v>837</v>
      </c>
      <c r="J257" s="5" t="s">
        <v>850</v>
      </c>
      <c r="K257">
        <v>75.352000000000004</v>
      </c>
      <c r="L257">
        <v>76.108999999999995</v>
      </c>
      <c r="M257" t="s">
        <v>1960</v>
      </c>
      <c r="N257">
        <v>800</v>
      </c>
      <c r="O257" s="1">
        <f>AVERAGE(CombinedDelayMatch[[#This Row],[Min Trace Delay (ps)]],CombinedDelayMatch[[#This Row],[Max Trace Delay (ps)]])</f>
        <v>91.528500000000008</v>
      </c>
      <c r="P257" s="1">
        <f>AVERAGE(CombinedDelayMatch[[#This Row],[xczu5ev-sfvc784-1-e.Min Trace Delay (ps)]],CombinedDelayMatch[[#This Row],[xczu5ev-sfvc784-1-e.Max Trace Delay (ps)]])</f>
        <v>75.730500000000006</v>
      </c>
      <c r="Q257" s="1">
        <f>_xlfn.AGGREGATE(1,6,CombinedDelayMatch[[#This Row],[Average 2CG (ps)]],CombinedDelayMatch[[#This Row],[Average 5EV (ps)]])</f>
        <v>83.629500000000007</v>
      </c>
      <c r="R257" s="2">
        <f>-(IFERROR(CombinedDelayMatch[[#This Row],[Average]], 0)-IFERROR(CombinedDelayMatch[[#This Row],[Average 5EV (ps)]],0))</f>
        <v>-7.8990000000000009</v>
      </c>
      <c r="S257"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4.0332499999999953</v>
      </c>
      <c r="T257"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57" s="4">
        <f>CombinedDelayMatch[[#This Row],[Average]]+CombinedDelayMatch[[#This Row],[5EV Adjustment]]</f>
        <v>83.629500000000007</v>
      </c>
      <c r="V257" s="4">
        <f>CombinedDelayMatch[[#This Row],[Adj. Average (ps)]]/6.5</f>
        <v>12.866076923076925</v>
      </c>
      <c r="W257" s="2">
        <f>-(CombinedDelayMatch[[#This Row],[Adj. Average (ps)]]-CombinedDelayMatch[[#This Row],[Average 2CG (ps)]])</f>
        <v>7.8990000000000009</v>
      </c>
      <c r="X25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4.0332500000000095</v>
      </c>
      <c r="Y257" s="2">
        <f>-(IFERROR(CombinedDelayMatch[[#This Row],[Adj. Average (ps)]], 0)-IFERROR(CombinedDelayMatch[[#This Row],[Average 5EV (ps)]],0))</f>
        <v>-7.8990000000000009</v>
      </c>
      <c r="Z25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4.0332499999999953</v>
      </c>
    </row>
    <row r="258" spans="1:26" x14ac:dyDescent="0.25">
      <c r="A258">
        <v>501</v>
      </c>
      <c r="B258" s="1" t="s">
        <v>969</v>
      </c>
      <c r="C258" s="1" t="s">
        <v>837</v>
      </c>
      <c r="D258" s="1" t="s">
        <v>970</v>
      </c>
      <c r="E258">
        <v>54.436</v>
      </c>
      <c r="F258">
        <v>54.982999999999997</v>
      </c>
      <c r="G258">
        <v>501</v>
      </c>
      <c r="H258" s="1" t="s">
        <v>969</v>
      </c>
      <c r="I258" s="1" t="s">
        <v>837</v>
      </c>
      <c r="J258" s="5" t="s">
        <v>970</v>
      </c>
      <c r="K258">
        <v>43.741</v>
      </c>
      <c r="L258">
        <v>44.180999999999997</v>
      </c>
      <c r="M258" t="s">
        <v>1963</v>
      </c>
      <c r="N258">
        <v>20</v>
      </c>
      <c r="O258" s="1">
        <f>AVERAGE(CombinedDelayMatch[[#This Row],[Min Trace Delay (ps)]],CombinedDelayMatch[[#This Row],[Max Trace Delay (ps)]])</f>
        <v>54.709499999999998</v>
      </c>
      <c r="P258" s="1">
        <f>AVERAGE(CombinedDelayMatch[[#This Row],[xczu5ev-sfvc784-1-e.Min Trace Delay (ps)]],CombinedDelayMatch[[#This Row],[xczu5ev-sfvc784-1-e.Max Trace Delay (ps)]])</f>
        <v>43.960999999999999</v>
      </c>
      <c r="Q258" s="1">
        <f>_xlfn.AGGREGATE(1,6,CombinedDelayMatch[[#This Row],[Average 2CG (ps)]],CombinedDelayMatch[[#This Row],[Average 5EV (ps)]])</f>
        <v>49.335250000000002</v>
      </c>
      <c r="R258" s="2">
        <f>-(IFERROR(CombinedDelayMatch[[#This Row],[Average]], 0)-IFERROR(CombinedDelayMatch[[#This Row],[Average 5EV (ps)]],0))</f>
        <v>-5.3742500000000035</v>
      </c>
      <c r="S258"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4.7780000000000058</v>
      </c>
      <c r="T258"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58" s="4">
        <f>CombinedDelayMatch[[#This Row],[Average]]+CombinedDelayMatch[[#This Row],[5EV Adjustment]]</f>
        <v>49.335250000000002</v>
      </c>
      <c r="V258" s="4">
        <f>CombinedDelayMatch[[#This Row],[Adj. Average (ps)]]/6.5</f>
        <v>7.5900384615384615</v>
      </c>
      <c r="W258" s="2">
        <f>-(CombinedDelayMatch[[#This Row],[Adj. Average (ps)]]-CombinedDelayMatch[[#This Row],[Average 2CG (ps)]])</f>
        <v>5.3742499999999964</v>
      </c>
      <c r="X25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-4.7779999999999987</v>
      </c>
      <c r="Y258" s="2">
        <f>-(IFERROR(CombinedDelayMatch[[#This Row],[Adj. Average (ps)]], 0)-IFERROR(CombinedDelayMatch[[#This Row],[Average 5EV (ps)]],0))</f>
        <v>-5.3742500000000035</v>
      </c>
      <c r="Z25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4.7780000000000058</v>
      </c>
    </row>
    <row r="259" spans="1:26" x14ac:dyDescent="0.25">
      <c r="A259">
        <v>501</v>
      </c>
      <c r="B259" s="1" t="s">
        <v>971</v>
      </c>
      <c r="C259" s="1" t="s">
        <v>837</v>
      </c>
      <c r="D259" s="1" t="s">
        <v>972</v>
      </c>
      <c r="E259">
        <v>42.401000000000003</v>
      </c>
      <c r="F259">
        <v>42.826999999999998</v>
      </c>
      <c r="G259">
        <v>501</v>
      </c>
      <c r="H259" s="1" t="s">
        <v>971</v>
      </c>
      <c r="I259" s="1" t="s">
        <v>837</v>
      </c>
      <c r="J259" s="5" t="s">
        <v>972</v>
      </c>
      <c r="K259">
        <v>35.03</v>
      </c>
      <c r="L259">
        <v>35.381999999999998</v>
      </c>
      <c r="M259" t="s">
        <v>1963</v>
      </c>
      <c r="N259">
        <v>20</v>
      </c>
      <c r="O259" s="1">
        <f>AVERAGE(CombinedDelayMatch[[#This Row],[Min Trace Delay (ps)]],CombinedDelayMatch[[#This Row],[Max Trace Delay (ps)]])</f>
        <v>42.614000000000004</v>
      </c>
      <c r="P259" s="1">
        <f>AVERAGE(CombinedDelayMatch[[#This Row],[xczu5ev-sfvc784-1-e.Min Trace Delay (ps)]],CombinedDelayMatch[[#This Row],[xczu5ev-sfvc784-1-e.Max Trace Delay (ps)]])</f>
        <v>35.206000000000003</v>
      </c>
      <c r="Q259" s="1">
        <f>_xlfn.AGGREGATE(1,6,CombinedDelayMatch[[#This Row],[Average 2CG (ps)]],CombinedDelayMatch[[#This Row],[Average 5EV (ps)]])</f>
        <v>38.910000000000004</v>
      </c>
      <c r="R259" s="2">
        <f>-(IFERROR(CombinedDelayMatch[[#This Row],[Average]], 0)-IFERROR(CombinedDelayMatch[[#This Row],[Average 5EV (ps)]],0))</f>
        <v>-3.7040000000000006</v>
      </c>
      <c r="S259"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6.4482500000000087</v>
      </c>
      <c r="T259"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59" s="4">
        <f>CombinedDelayMatch[[#This Row],[Average]]+CombinedDelayMatch[[#This Row],[5EV Adjustment]]</f>
        <v>38.910000000000004</v>
      </c>
      <c r="V259" s="4">
        <f>CombinedDelayMatch[[#This Row],[Adj. Average (ps)]]/6.5</f>
        <v>5.9861538461538464</v>
      </c>
      <c r="W259" s="2">
        <f>-(CombinedDelayMatch[[#This Row],[Adj. Average (ps)]]-CombinedDelayMatch[[#This Row],[Average 2CG (ps)]])</f>
        <v>3.7040000000000006</v>
      </c>
      <c r="X25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-6.4482499999999945</v>
      </c>
      <c r="Y259" s="2">
        <f>-(IFERROR(CombinedDelayMatch[[#This Row],[Adj. Average (ps)]], 0)-IFERROR(CombinedDelayMatch[[#This Row],[Average 5EV (ps)]],0))</f>
        <v>-3.7040000000000006</v>
      </c>
      <c r="Z25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6.4482500000000087</v>
      </c>
    </row>
    <row r="260" spans="1:26" x14ac:dyDescent="0.25">
      <c r="A260">
        <v>501</v>
      </c>
      <c r="B260" s="1" t="s">
        <v>973</v>
      </c>
      <c r="C260" s="1" t="s">
        <v>837</v>
      </c>
      <c r="D260" s="1" t="s">
        <v>974</v>
      </c>
      <c r="E260">
        <v>46.026000000000003</v>
      </c>
      <c r="F260">
        <v>46.488999999999997</v>
      </c>
      <c r="G260">
        <v>501</v>
      </c>
      <c r="H260" s="1" t="s">
        <v>973</v>
      </c>
      <c r="I260" s="1" t="s">
        <v>837</v>
      </c>
      <c r="J260" s="5" t="s">
        <v>974</v>
      </c>
      <c r="K260">
        <v>25.007999999999999</v>
      </c>
      <c r="L260">
        <v>25.259</v>
      </c>
      <c r="M260" t="s">
        <v>1963</v>
      </c>
      <c r="N260">
        <v>20</v>
      </c>
      <c r="O260" s="1">
        <f>AVERAGE(CombinedDelayMatch[[#This Row],[Min Trace Delay (ps)]],CombinedDelayMatch[[#This Row],[Max Trace Delay (ps)]])</f>
        <v>46.2575</v>
      </c>
      <c r="P260" s="1">
        <f>AVERAGE(CombinedDelayMatch[[#This Row],[xczu5ev-sfvc784-1-e.Min Trace Delay (ps)]],CombinedDelayMatch[[#This Row],[xczu5ev-sfvc784-1-e.Max Trace Delay (ps)]])</f>
        <v>25.133499999999998</v>
      </c>
      <c r="Q260" s="1">
        <f>_xlfn.AGGREGATE(1,6,CombinedDelayMatch[[#This Row],[Average 2CG (ps)]],CombinedDelayMatch[[#This Row],[Average 5EV (ps)]])</f>
        <v>35.695499999999996</v>
      </c>
      <c r="R260" s="2">
        <f>-(IFERROR(CombinedDelayMatch[[#This Row],[Average]], 0)-IFERROR(CombinedDelayMatch[[#This Row],[Average 5EV (ps)]],0))</f>
        <v>-10.561999999999998</v>
      </c>
      <c r="S260"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-0.40974999999998829</v>
      </c>
      <c r="T260"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60" s="4">
        <f>CombinedDelayMatch[[#This Row],[Average]]+CombinedDelayMatch[[#This Row],[5EV Adjustment]]</f>
        <v>35.695499999999996</v>
      </c>
      <c r="V260" s="4">
        <f>CombinedDelayMatch[[#This Row],[Adj. Average (ps)]]/6.5</f>
        <v>5.4916153846153843</v>
      </c>
      <c r="W260" s="2">
        <f>-(CombinedDelayMatch[[#This Row],[Adj. Average (ps)]]-CombinedDelayMatch[[#This Row],[Average 2CG (ps)]])</f>
        <v>10.562000000000005</v>
      </c>
      <c r="X26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0.40975000000000961</v>
      </c>
      <c r="Y260" s="2">
        <f>-(IFERROR(CombinedDelayMatch[[#This Row],[Adj. Average (ps)]], 0)-IFERROR(CombinedDelayMatch[[#This Row],[Average 5EV (ps)]],0))</f>
        <v>-10.561999999999998</v>
      </c>
      <c r="Z26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-0.40974999999998829</v>
      </c>
    </row>
    <row r="261" spans="1:26" x14ac:dyDescent="0.25">
      <c r="A261">
        <v>501</v>
      </c>
      <c r="B261" s="1" t="s">
        <v>975</v>
      </c>
      <c r="C261" s="1" t="s">
        <v>837</v>
      </c>
      <c r="D261" s="1" t="s">
        <v>976</v>
      </c>
      <c r="E261">
        <v>39.816000000000003</v>
      </c>
      <c r="F261">
        <v>40.216000000000001</v>
      </c>
      <c r="G261">
        <v>501</v>
      </c>
      <c r="H261" s="1" t="s">
        <v>975</v>
      </c>
      <c r="I261" s="1" t="s">
        <v>837</v>
      </c>
      <c r="J261" s="5" t="s">
        <v>976</v>
      </c>
      <c r="K261">
        <v>46.253</v>
      </c>
      <c r="L261">
        <v>46.716999999999999</v>
      </c>
      <c r="M261" t="s">
        <v>1963</v>
      </c>
      <c r="N261">
        <v>20</v>
      </c>
      <c r="O261" s="1">
        <f>AVERAGE(CombinedDelayMatch[[#This Row],[Min Trace Delay (ps)]],CombinedDelayMatch[[#This Row],[Max Trace Delay (ps)]])</f>
        <v>40.016000000000005</v>
      </c>
      <c r="P261" s="1">
        <f>AVERAGE(CombinedDelayMatch[[#This Row],[xczu5ev-sfvc784-1-e.Min Trace Delay (ps)]],CombinedDelayMatch[[#This Row],[xczu5ev-sfvc784-1-e.Max Trace Delay (ps)]])</f>
        <v>46.484999999999999</v>
      </c>
      <c r="Q261" s="1">
        <f>_xlfn.AGGREGATE(1,6,CombinedDelayMatch[[#This Row],[Average 2CG (ps)]],CombinedDelayMatch[[#This Row],[Average 5EV (ps)]])</f>
        <v>43.250500000000002</v>
      </c>
      <c r="R261" s="2">
        <f>-(IFERROR(CombinedDelayMatch[[#This Row],[Average]], 0)-IFERROR(CombinedDelayMatch[[#This Row],[Average 5EV (ps)]],0))</f>
        <v>3.234499999999997</v>
      </c>
      <c r="S261"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13.386750000000006</v>
      </c>
      <c r="T261"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61" s="4">
        <f>CombinedDelayMatch[[#This Row],[Average]]+CombinedDelayMatch[[#This Row],[5EV Adjustment]]</f>
        <v>43.250500000000002</v>
      </c>
      <c r="V261" s="4">
        <f>CombinedDelayMatch[[#This Row],[Adj. Average (ps)]]/6.5</f>
        <v>6.6539230769230775</v>
      </c>
      <c r="W261" s="2">
        <f>-(CombinedDelayMatch[[#This Row],[Adj. Average (ps)]]-CombinedDelayMatch[[#This Row],[Average 2CG (ps)]])</f>
        <v>-3.234499999999997</v>
      </c>
      <c r="X26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-13.386749999999992</v>
      </c>
      <c r="Y261" s="2">
        <f>-(IFERROR(CombinedDelayMatch[[#This Row],[Adj. Average (ps)]], 0)-IFERROR(CombinedDelayMatch[[#This Row],[Average 5EV (ps)]],0))</f>
        <v>3.234499999999997</v>
      </c>
      <c r="Z26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13.386750000000006</v>
      </c>
    </row>
    <row r="262" spans="1:26" x14ac:dyDescent="0.25">
      <c r="A262">
        <v>501</v>
      </c>
      <c r="B262" s="1" t="s">
        <v>983</v>
      </c>
      <c r="C262" s="1" t="s">
        <v>837</v>
      </c>
      <c r="D262" s="1" t="s">
        <v>984</v>
      </c>
      <c r="E262">
        <v>51.865000000000002</v>
      </c>
      <c r="F262">
        <v>52.386000000000003</v>
      </c>
      <c r="G262">
        <v>501</v>
      </c>
      <c r="H262" s="1" t="s">
        <v>983</v>
      </c>
      <c r="I262" s="1" t="s">
        <v>837</v>
      </c>
      <c r="J262" s="5" t="s">
        <v>984</v>
      </c>
      <c r="K262">
        <v>48.286000000000001</v>
      </c>
      <c r="L262">
        <v>48.771000000000001</v>
      </c>
      <c r="M262" t="s">
        <v>1963</v>
      </c>
      <c r="N262">
        <v>20</v>
      </c>
      <c r="O262" s="1">
        <f>AVERAGE(CombinedDelayMatch[[#This Row],[Min Trace Delay (ps)]],CombinedDelayMatch[[#This Row],[Max Trace Delay (ps)]])</f>
        <v>52.125500000000002</v>
      </c>
      <c r="P262" s="1">
        <f>AVERAGE(CombinedDelayMatch[[#This Row],[xczu5ev-sfvc784-1-e.Min Trace Delay (ps)]],CombinedDelayMatch[[#This Row],[xczu5ev-sfvc784-1-e.Max Trace Delay (ps)]])</f>
        <v>48.528500000000001</v>
      </c>
      <c r="Q262" s="1">
        <f>_xlfn.AGGREGATE(1,6,CombinedDelayMatch[[#This Row],[Average 2CG (ps)]],CombinedDelayMatch[[#This Row],[Average 5EV (ps)]])</f>
        <v>50.326999999999998</v>
      </c>
      <c r="R262" s="2">
        <f>-(IFERROR(CombinedDelayMatch[[#This Row],[Average]], 0)-IFERROR(CombinedDelayMatch[[#This Row],[Average 5EV (ps)]],0))</f>
        <v>-1.7984999999999971</v>
      </c>
      <c r="S262"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8.3537500000000122</v>
      </c>
      <c r="T262"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62" s="4">
        <f>CombinedDelayMatch[[#This Row],[Average]]+CombinedDelayMatch[[#This Row],[5EV Adjustment]]</f>
        <v>50.326999999999998</v>
      </c>
      <c r="V262" s="4">
        <f>CombinedDelayMatch[[#This Row],[Adj. Average (ps)]]/6.5</f>
        <v>7.7426153846153847</v>
      </c>
      <c r="W262" s="2">
        <f>-(CombinedDelayMatch[[#This Row],[Adj. Average (ps)]]-CombinedDelayMatch[[#This Row],[Average 2CG (ps)]])</f>
        <v>1.7985000000000042</v>
      </c>
      <c r="X26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-8.3537499999999909</v>
      </c>
      <c r="Y262" s="2">
        <f>-(IFERROR(CombinedDelayMatch[[#This Row],[Adj. Average (ps)]], 0)-IFERROR(CombinedDelayMatch[[#This Row],[Average 5EV (ps)]],0))</f>
        <v>-1.7984999999999971</v>
      </c>
      <c r="Z26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8.3537500000000122</v>
      </c>
    </row>
    <row r="263" spans="1:26" x14ac:dyDescent="0.25">
      <c r="A263">
        <v>501</v>
      </c>
      <c r="B263" s="1" t="s">
        <v>985</v>
      </c>
      <c r="C263" s="1" t="s">
        <v>837</v>
      </c>
      <c r="D263" s="1" t="s">
        <v>986</v>
      </c>
      <c r="E263">
        <v>57.753999999999998</v>
      </c>
      <c r="F263">
        <v>58.335000000000001</v>
      </c>
      <c r="G263">
        <v>501</v>
      </c>
      <c r="H263" s="1" t="s">
        <v>985</v>
      </c>
      <c r="I263" s="1" t="s">
        <v>837</v>
      </c>
      <c r="J263" s="5" t="s">
        <v>986</v>
      </c>
      <c r="K263">
        <v>39.427</v>
      </c>
      <c r="L263">
        <v>39.823</v>
      </c>
      <c r="M263" t="s">
        <v>1963</v>
      </c>
      <c r="N263">
        <v>20</v>
      </c>
      <c r="O263" s="1">
        <f>AVERAGE(CombinedDelayMatch[[#This Row],[Min Trace Delay (ps)]],CombinedDelayMatch[[#This Row],[Max Trace Delay (ps)]])</f>
        <v>58.044499999999999</v>
      </c>
      <c r="P263" s="1">
        <f>AVERAGE(CombinedDelayMatch[[#This Row],[xczu5ev-sfvc784-1-e.Min Trace Delay (ps)]],CombinedDelayMatch[[#This Row],[xczu5ev-sfvc784-1-e.Max Trace Delay (ps)]])</f>
        <v>39.625</v>
      </c>
      <c r="Q263" s="1">
        <f>_xlfn.AGGREGATE(1,6,CombinedDelayMatch[[#This Row],[Average 2CG (ps)]],CombinedDelayMatch[[#This Row],[Average 5EV (ps)]])</f>
        <v>48.83475</v>
      </c>
      <c r="R263" s="2">
        <f>-(IFERROR(CombinedDelayMatch[[#This Row],[Average]], 0)-IFERROR(CombinedDelayMatch[[#This Row],[Average 5EV (ps)]],0))</f>
        <v>-9.2097499999999997</v>
      </c>
      <c r="S263"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0.94250000000000966</v>
      </c>
      <c r="T263"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63" s="4">
        <f>CombinedDelayMatch[[#This Row],[Average]]+CombinedDelayMatch[[#This Row],[5EV Adjustment]]</f>
        <v>48.83475</v>
      </c>
      <c r="V263" s="4">
        <f>CombinedDelayMatch[[#This Row],[Adj. Average (ps)]]/6.5</f>
        <v>7.5130384615384616</v>
      </c>
      <c r="W263" s="2">
        <f>-(CombinedDelayMatch[[#This Row],[Adj. Average (ps)]]-CombinedDelayMatch[[#This Row],[Average 2CG (ps)]])</f>
        <v>9.2097499999999997</v>
      </c>
      <c r="X26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-0.94249999999999545</v>
      </c>
      <c r="Y263" s="2">
        <f>-(IFERROR(CombinedDelayMatch[[#This Row],[Adj. Average (ps)]], 0)-IFERROR(CombinedDelayMatch[[#This Row],[Average 5EV (ps)]],0))</f>
        <v>-9.2097499999999997</v>
      </c>
      <c r="Z26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0.94250000000000966</v>
      </c>
    </row>
    <row r="264" spans="1:26" x14ac:dyDescent="0.25">
      <c r="A264">
        <v>501</v>
      </c>
      <c r="B264" s="1" t="s">
        <v>987</v>
      </c>
      <c r="C264" s="1" t="s">
        <v>837</v>
      </c>
      <c r="D264" s="1" t="s">
        <v>988</v>
      </c>
      <c r="E264">
        <v>62.292999999999999</v>
      </c>
      <c r="F264">
        <v>62.918999999999997</v>
      </c>
      <c r="G264">
        <v>501</v>
      </c>
      <c r="H264" s="1" t="s">
        <v>987</v>
      </c>
      <c r="I264" s="1" t="s">
        <v>837</v>
      </c>
      <c r="J264" s="5" t="s">
        <v>988</v>
      </c>
      <c r="K264">
        <v>40.323</v>
      </c>
      <c r="L264">
        <v>40.728000000000002</v>
      </c>
      <c r="M264" t="s">
        <v>1963</v>
      </c>
      <c r="N264">
        <v>20</v>
      </c>
      <c r="O264" s="1">
        <f>AVERAGE(CombinedDelayMatch[[#This Row],[Min Trace Delay (ps)]],CombinedDelayMatch[[#This Row],[Max Trace Delay (ps)]])</f>
        <v>62.605999999999995</v>
      </c>
      <c r="P264" s="1">
        <f>AVERAGE(CombinedDelayMatch[[#This Row],[xczu5ev-sfvc784-1-e.Min Trace Delay (ps)]],CombinedDelayMatch[[#This Row],[xczu5ev-sfvc784-1-e.Max Trace Delay (ps)]])</f>
        <v>40.525500000000001</v>
      </c>
      <c r="Q264" s="1">
        <f>_xlfn.AGGREGATE(1,6,CombinedDelayMatch[[#This Row],[Average 2CG (ps)]],CombinedDelayMatch[[#This Row],[Average 5EV (ps)]])</f>
        <v>51.565749999999994</v>
      </c>
      <c r="R264" s="2">
        <f>-(IFERROR(CombinedDelayMatch[[#This Row],[Average]], 0)-IFERROR(CombinedDelayMatch[[#This Row],[Average 5EV (ps)]],0))</f>
        <v>-11.040249999999993</v>
      </c>
      <c r="S264"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-0.88799999999998391</v>
      </c>
      <c r="T264"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64" s="4">
        <f>CombinedDelayMatch[[#This Row],[Average]]+CombinedDelayMatch[[#This Row],[5EV Adjustment]]</f>
        <v>51.565749999999994</v>
      </c>
      <c r="V264" s="4">
        <f>CombinedDelayMatch[[#This Row],[Adj. Average (ps)]]/6.5</f>
        <v>7.9331923076923072</v>
      </c>
      <c r="W264" s="2">
        <f>-(CombinedDelayMatch[[#This Row],[Adj. Average (ps)]]-CombinedDelayMatch[[#This Row],[Average 2CG (ps)]])</f>
        <v>11.04025</v>
      </c>
      <c r="X26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0.88800000000000523</v>
      </c>
      <c r="Y264" s="2">
        <f>-(IFERROR(CombinedDelayMatch[[#This Row],[Adj. Average (ps)]], 0)-IFERROR(CombinedDelayMatch[[#This Row],[Average 5EV (ps)]],0))</f>
        <v>-11.040249999999993</v>
      </c>
      <c r="Z26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-0.88799999999998391</v>
      </c>
    </row>
    <row r="265" spans="1:26" x14ac:dyDescent="0.25">
      <c r="A265">
        <v>501</v>
      </c>
      <c r="B265" s="1" t="s">
        <v>989</v>
      </c>
      <c r="C265" s="1" t="s">
        <v>837</v>
      </c>
      <c r="D265" s="1" t="s">
        <v>990</v>
      </c>
      <c r="E265">
        <v>53.014000000000003</v>
      </c>
      <c r="F265">
        <v>53.546999999999997</v>
      </c>
      <c r="G265">
        <v>501</v>
      </c>
      <c r="H265" s="1" t="s">
        <v>989</v>
      </c>
      <c r="I265" s="1" t="s">
        <v>837</v>
      </c>
      <c r="J265" s="5" t="s">
        <v>990</v>
      </c>
      <c r="K265">
        <v>74.447999999999993</v>
      </c>
      <c r="L265">
        <v>75.195999999999998</v>
      </c>
      <c r="M265" t="s">
        <v>1963</v>
      </c>
      <c r="N265">
        <v>20</v>
      </c>
      <c r="O265" s="1">
        <f>AVERAGE(CombinedDelayMatch[[#This Row],[Min Trace Delay (ps)]],CombinedDelayMatch[[#This Row],[Max Trace Delay (ps)]])</f>
        <v>53.280500000000004</v>
      </c>
      <c r="P265" s="1">
        <f>AVERAGE(CombinedDelayMatch[[#This Row],[xczu5ev-sfvc784-1-e.Min Trace Delay (ps)]],CombinedDelayMatch[[#This Row],[xczu5ev-sfvc784-1-e.Max Trace Delay (ps)]])</f>
        <v>74.822000000000003</v>
      </c>
      <c r="Q265" s="1">
        <f>_xlfn.AGGREGATE(1,6,CombinedDelayMatch[[#This Row],[Average 2CG (ps)]],CombinedDelayMatch[[#This Row],[Average 5EV (ps)]])</f>
        <v>64.05125000000001</v>
      </c>
      <c r="R265" s="2">
        <f>-(IFERROR(CombinedDelayMatch[[#This Row],[Average]], 0)-IFERROR(CombinedDelayMatch[[#This Row],[Average 5EV (ps)]],0))</f>
        <v>10.770749999999992</v>
      </c>
      <c r="S265"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20.923000000000002</v>
      </c>
      <c r="T265"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0.92300000000000182</v>
      </c>
      <c r="U265" s="4">
        <f>CombinedDelayMatch[[#This Row],[Average]]+CombinedDelayMatch[[#This Row],[5EV Adjustment]]</f>
        <v>64.974250000000012</v>
      </c>
      <c r="V265" s="4">
        <f>CombinedDelayMatch[[#This Row],[Adj. Average (ps)]]/6.5</f>
        <v>9.996038461538463</v>
      </c>
      <c r="W265" s="2">
        <f>-(CombinedDelayMatch[[#This Row],[Adj. Average (ps)]]-CombinedDelayMatch[[#This Row],[Average 2CG (ps)]])</f>
        <v>-11.693750000000009</v>
      </c>
      <c r="X26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-21.846000000000004</v>
      </c>
      <c r="Y265" s="2">
        <f>-(IFERROR(CombinedDelayMatch[[#This Row],[Adj. Average (ps)]], 0)-IFERROR(CombinedDelayMatch[[#This Row],[Average 5EV (ps)]],0))</f>
        <v>9.8477499999999907</v>
      </c>
      <c r="Z26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20</v>
      </c>
    </row>
    <row r="266" spans="1:26" x14ac:dyDescent="0.25">
      <c r="A266">
        <v>501</v>
      </c>
      <c r="B266" s="1" t="s">
        <v>991</v>
      </c>
      <c r="C266" s="1" t="s">
        <v>837</v>
      </c>
      <c r="D266" s="1" t="s">
        <v>992</v>
      </c>
      <c r="E266">
        <v>96.394000000000005</v>
      </c>
      <c r="F266">
        <v>97.363</v>
      </c>
      <c r="G266">
        <v>501</v>
      </c>
      <c r="H266" s="1" t="s">
        <v>991</v>
      </c>
      <c r="I266" s="1" t="s">
        <v>837</v>
      </c>
      <c r="J266" s="5" t="s">
        <v>992</v>
      </c>
      <c r="K266">
        <v>66.39</v>
      </c>
      <c r="L266">
        <v>67.057000000000002</v>
      </c>
      <c r="M266" t="s">
        <v>1963</v>
      </c>
      <c r="N266">
        <v>20</v>
      </c>
      <c r="O266" s="1">
        <f>AVERAGE(CombinedDelayMatch[[#This Row],[Min Trace Delay (ps)]],CombinedDelayMatch[[#This Row],[Max Trace Delay (ps)]])</f>
        <v>96.878500000000003</v>
      </c>
      <c r="P266" s="1">
        <f>AVERAGE(CombinedDelayMatch[[#This Row],[xczu5ev-sfvc784-1-e.Min Trace Delay (ps)]],CombinedDelayMatch[[#This Row],[xczu5ev-sfvc784-1-e.Max Trace Delay (ps)]])</f>
        <v>66.723500000000001</v>
      </c>
      <c r="Q266" s="1">
        <f>_xlfn.AGGREGATE(1,6,CombinedDelayMatch[[#This Row],[Average 2CG (ps)]],CombinedDelayMatch[[#This Row],[Average 5EV (ps)]])</f>
        <v>81.801000000000002</v>
      </c>
      <c r="R266" s="2">
        <f>-(IFERROR(CombinedDelayMatch[[#This Row],[Average]], 0)-IFERROR(CombinedDelayMatch[[#This Row],[Average 5EV (ps)]],0))</f>
        <v>-15.077500000000001</v>
      </c>
      <c r="S266"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-4.9252499999999912</v>
      </c>
      <c r="T266"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66" s="4">
        <f>CombinedDelayMatch[[#This Row],[Average]]+CombinedDelayMatch[[#This Row],[5EV Adjustment]]</f>
        <v>81.801000000000002</v>
      </c>
      <c r="V266" s="4">
        <f>CombinedDelayMatch[[#This Row],[Adj. Average (ps)]]/6.5</f>
        <v>12.584769230769231</v>
      </c>
      <c r="W266" s="2">
        <f>-(CombinedDelayMatch[[#This Row],[Adj. Average (ps)]]-CombinedDelayMatch[[#This Row],[Average 2CG (ps)]])</f>
        <v>15.077500000000001</v>
      </c>
      <c r="X26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4.9252500000000055</v>
      </c>
      <c r="Y266" s="2">
        <f>-(IFERROR(CombinedDelayMatch[[#This Row],[Adj. Average (ps)]], 0)-IFERROR(CombinedDelayMatch[[#This Row],[Average 5EV (ps)]],0))</f>
        <v>-15.077500000000001</v>
      </c>
      <c r="Z26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-4.9252499999999912</v>
      </c>
    </row>
    <row r="267" spans="1:26" x14ac:dyDescent="0.25">
      <c r="A267">
        <v>501</v>
      </c>
      <c r="B267" s="1" t="s">
        <v>993</v>
      </c>
      <c r="C267" s="1" t="s">
        <v>837</v>
      </c>
      <c r="D267" s="1" t="s">
        <v>994</v>
      </c>
      <c r="E267">
        <v>83.406000000000006</v>
      </c>
      <c r="F267">
        <v>84.244</v>
      </c>
      <c r="G267">
        <v>501</v>
      </c>
      <c r="H267" s="1" t="s">
        <v>993</v>
      </c>
      <c r="I267" s="1" t="s">
        <v>837</v>
      </c>
      <c r="J267" s="5" t="s">
        <v>994</v>
      </c>
      <c r="K267">
        <v>63.203000000000003</v>
      </c>
      <c r="L267">
        <v>63.838000000000001</v>
      </c>
      <c r="M267" t="s">
        <v>1981</v>
      </c>
      <c r="N267">
        <v>20</v>
      </c>
      <c r="O267" s="1">
        <f>AVERAGE(CombinedDelayMatch[[#This Row],[Min Trace Delay (ps)]],CombinedDelayMatch[[#This Row],[Max Trace Delay (ps)]])</f>
        <v>83.825000000000003</v>
      </c>
      <c r="P267" s="1">
        <f>AVERAGE(CombinedDelayMatch[[#This Row],[xczu5ev-sfvc784-1-e.Min Trace Delay (ps)]],CombinedDelayMatch[[#This Row],[xczu5ev-sfvc784-1-e.Max Trace Delay (ps)]])</f>
        <v>63.520499999999998</v>
      </c>
      <c r="Q267" s="1">
        <f>_xlfn.AGGREGATE(1,6,CombinedDelayMatch[[#This Row],[Average 2CG (ps)]],CombinedDelayMatch[[#This Row],[Average 5EV (ps)]])</f>
        <v>73.672750000000008</v>
      </c>
      <c r="R267" s="2">
        <f>-(IFERROR(CombinedDelayMatch[[#This Row],[Average]], 0)-IFERROR(CombinedDelayMatch[[#This Row],[Average 5EV (ps)]],0))</f>
        <v>-10.152250000000009</v>
      </c>
      <c r="S267"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267"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67" s="4">
        <f>CombinedDelayMatch[[#This Row],[Average]]+CombinedDelayMatch[[#This Row],[5EV Adjustment]]</f>
        <v>73.672750000000008</v>
      </c>
      <c r="V267" s="4">
        <f>CombinedDelayMatch[[#This Row],[Adj. Average (ps)]]/6.5</f>
        <v>11.334269230769232</v>
      </c>
      <c r="W267" s="2">
        <f>-(CombinedDelayMatch[[#This Row],[Adj. Average (ps)]]-CombinedDelayMatch[[#This Row],[Average 2CG (ps)]])</f>
        <v>10.152249999999995</v>
      </c>
      <c r="X26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267" s="2">
        <f>-(IFERROR(CombinedDelayMatch[[#This Row],[Adj. Average (ps)]], 0)-IFERROR(CombinedDelayMatch[[#This Row],[Average 5EV (ps)]],0))</f>
        <v>-10.152250000000009</v>
      </c>
      <c r="Z26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268" spans="1:26" x14ac:dyDescent="0.25">
      <c r="B268" s="1" t="s">
        <v>1516</v>
      </c>
      <c r="C268" s="1" t="s">
        <v>1939</v>
      </c>
      <c r="D268" s="1" t="s">
        <v>1501</v>
      </c>
      <c r="G268">
        <v>224</v>
      </c>
      <c r="H268" s="1" t="s">
        <v>1516</v>
      </c>
      <c r="I268" s="1" t="s">
        <v>1632</v>
      </c>
      <c r="J268" s="5" t="s">
        <v>1635</v>
      </c>
      <c r="K268">
        <v>50.195999999999998</v>
      </c>
      <c r="L268">
        <v>50.7</v>
      </c>
      <c r="M268" t="s">
        <v>1970</v>
      </c>
      <c r="N268">
        <v>10</v>
      </c>
      <c r="O268" s="1" t="e">
        <f>AVERAGE(CombinedDelayMatch[[#This Row],[Min Trace Delay (ps)]],CombinedDelayMatch[[#This Row],[Max Trace Delay (ps)]])</f>
        <v>#DIV/0!</v>
      </c>
      <c r="P268" s="1">
        <f>AVERAGE(CombinedDelayMatch[[#This Row],[xczu5ev-sfvc784-1-e.Min Trace Delay (ps)]],CombinedDelayMatch[[#This Row],[xczu5ev-sfvc784-1-e.Max Trace Delay (ps)]])</f>
        <v>50.448</v>
      </c>
      <c r="Q268" s="1">
        <f>_xlfn.AGGREGATE(1,6,CombinedDelayMatch[[#This Row],[Average 2CG (ps)]],CombinedDelayMatch[[#This Row],[Average 5EV (ps)]])</f>
        <v>50.448</v>
      </c>
      <c r="R268" s="2">
        <f>-(IFERROR(CombinedDelayMatch[[#This Row],[Average]], 0)-IFERROR(CombinedDelayMatch[[#This Row],[Average 5EV (ps)]],0))</f>
        <v>0</v>
      </c>
      <c r="S268"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268"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68" s="4">
        <f>CombinedDelayMatch[[#This Row],[Average]]+CombinedDelayMatch[[#This Row],[5EV Adjustment]]</f>
        <v>50.448</v>
      </c>
      <c r="V268" s="4">
        <f>CombinedDelayMatch[[#This Row],[Adj. Average (ps)]]/6.5</f>
        <v>7.7612307692307692</v>
      </c>
      <c r="W268" s="2" t="e">
        <f>-(CombinedDelayMatch[[#This Row],[Adj. Average (ps)]]-CombinedDelayMatch[[#This Row],[Average 2CG (ps)]])</f>
        <v>#DIV/0!</v>
      </c>
      <c r="X268" s="2" t="e">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#DIV/0!</v>
      </c>
      <c r="Y268" s="2">
        <f>-(IFERROR(CombinedDelayMatch[[#This Row],[Adj. Average (ps)]], 0)-IFERROR(CombinedDelayMatch[[#This Row],[Average 5EV (ps)]],0))</f>
        <v>0</v>
      </c>
      <c r="Z26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269" spans="1:26" x14ac:dyDescent="0.25">
      <c r="B269" s="1" t="s">
        <v>1521</v>
      </c>
      <c r="C269" s="1" t="s">
        <v>1939</v>
      </c>
      <c r="D269" s="1" t="s">
        <v>1501</v>
      </c>
      <c r="G269">
        <v>224</v>
      </c>
      <c r="H269" s="1" t="s">
        <v>1521</v>
      </c>
      <c r="I269" s="1" t="s">
        <v>1632</v>
      </c>
      <c r="J269" s="5" t="s">
        <v>1634</v>
      </c>
      <c r="K269">
        <v>50.195</v>
      </c>
      <c r="L269">
        <v>50.698999999999998</v>
      </c>
      <c r="M269" t="s">
        <v>1970</v>
      </c>
      <c r="N269">
        <v>10</v>
      </c>
      <c r="O269" s="1" t="e">
        <f>AVERAGE(CombinedDelayMatch[[#This Row],[Min Trace Delay (ps)]],CombinedDelayMatch[[#This Row],[Max Trace Delay (ps)]])</f>
        <v>#DIV/0!</v>
      </c>
      <c r="P269" s="1">
        <f>AVERAGE(CombinedDelayMatch[[#This Row],[xczu5ev-sfvc784-1-e.Min Trace Delay (ps)]],CombinedDelayMatch[[#This Row],[xczu5ev-sfvc784-1-e.Max Trace Delay (ps)]])</f>
        <v>50.447000000000003</v>
      </c>
      <c r="Q269" s="1">
        <f>_xlfn.AGGREGATE(1,6,CombinedDelayMatch[[#This Row],[Average 2CG (ps)]],CombinedDelayMatch[[#This Row],[Average 5EV (ps)]])</f>
        <v>50.447000000000003</v>
      </c>
      <c r="R269" s="2">
        <f>-(IFERROR(CombinedDelayMatch[[#This Row],[Average]], 0)-IFERROR(CombinedDelayMatch[[#This Row],[Average 5EV (ps)]],0))</f>
        <v>0</v>
      </c>
      <c r="S269"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269"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69" s="4">
        <f>CombinedDelayMatch[[#This Row],[Average]]+CombinedDelayMatch[[#This Row],[5EV Adjustment]]</f>
        <v>50.447000000000003</v>
      </c>
      <c r="V269" s="4">
        <f>CombinedDelayMatch[[#This Row],[Adj. Average (ps)]]/6.5</f>
        <v>7.7610769230769234</v>
      </c>
      <c r="W269" s="2" t="e">
        <f>-(CombinedDelayMatch[[#This Row],[Adj. Average (ps)]]-CombinedDelayMatch[[#This Row],[Average 2CG (ps)]])</f>
        <v>#DIV/0!</v>
      </c>
      <c r="X269" s="2" t="e">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#DIV/0!</v>
      </c>
      <c r="Y269" s="2">
        <f>-(IFERROR(CombinedDelayMatch[[#This Row],[Adj. Average (ps)]], 0)-IFERROR(CombinedDelayMatch[[#This Row],[Average 5EV (ps)]],0))</f>
        <v>0</v>
      </c>
      <c r="Z26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270" spans="1:26" x14ac:dyDescent="0.25">
      <c r="B270" s="1" t="s">
        <v>1513</v>
      </c>
      <c r="C270" s="1" t="s">
        <v>1939</v>
      </c>
      <c r="D270" s="1" t="s">
        <v>1501</v>
      </c>
      <c r="G270">
        <v>224</v>
      </c>
      <c r="H270" s="1" t="s">
        <v>1513</v>
      </c>
      <c r="I270" s="1" t="s">
        <v>1632</v>
      </c>
      <c r="J270" s="5" t="s">
        <v>1633</v>
      </c>
      <c r="K270">
        <v>33.087000000000003</v>
      </c>
      <c r="L270">
        <v>33.42</v>
      </c>
      <c r="M270" t="s">
        <v>1970</v>
      </c>
      <c r="N270">
        <v>10</v>
      </c>
      <c r="O270" s="1" t="e">
        <f>AVERAGE(CombinedDelayMatch[[#This Row],[Min Trace Delay (ps)]],CombinedDelayMatch[[#This Row],[Max Trace Delay (ps)]])</f>
        <v>#DIV/0!</v>
      </c>
      <c r="P270" s="1">
        <f>AVERAGE(CombinedDelayMatch[[#This Row],[xczu5ev-sfvc784-1-e.Min Trace Delay (ps)]],CombinedDelayMatch[[#This Row],[xczu5ev-sfvc784-1-e.Max Trace Delay (ps)]])</f>
        <v>33.253500000000003</v>
      </c>
      <c r="Q270" s="1">
        <f>_xlfn.AGGREGATE(1,6,CombinedDelayMatch[[#This Row],[Average 2CG (ps)]],CombinedDelayMatch[[#This Row],[Average 5EV (ps)]])</f>
        <v>33.253500000000003</v>
      </c>
      <c r="R270" s="2">
        <f>-(IFERROR(CombinedDelayMatch[[#This Row],[Average]], 0)-IFERROR(CombinedDelayMatch[[#This Row],[Average 5EV (ps)]],0))</f>
        <v>0</v>
      </c>
      <c r="S270"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270"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70" s="4">
        <f>CombinedDelayMatch[[#This Row],[Average]]+CombinedDelayMatch[[#This Row],[5EV Adjustment]]</f>
        <v>33.253500000000003</v>
      </c>
      <c r="V270" s="4">
        <f>CombinedDelayMatch[[#This Row],[Adj. Average (ps)]]/6.5</f>
        <v>5.1159230769230772</v>
      </c>
      <c r="W270" s="2" t="e">
        <f>-(CombinedDelayMatch[[#This Row],[Adj. Average (ps)]]-CombinedDelayMatch[[#This Row],[Average 2CG (ps)]])</f>
        <v>#DIV/0!</v>
      </c>
      <c r="X270" s="2" t="e">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#DIV/0!</v>
      </c>
      <c r="Y270" s="2">
        <f>-(IFERROR(CombinedDelayMatch[[#This Row],[Adj. Average (ps)]], 0)-IFERROR(CombinedDelayMatch[[#This Row],[Average 5EV (ps)]],0))</f>
        <v>0</v>
      </c>
      <c r="Z27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271" spans="1:26" x14ac:dyDescent="0.25">
      <c r="B271" s="1" t="s">
        <v>1514</v>
      </c>
      <c r="C271" s="1" t="s">
        <v>1939</v>
      </c>
      <c r="D271" s="1" t="s">
        <v>1501</v>
      </c>
      <c r="G271">
        <v>224</v>
      </c>
      <c r="H271" s="1" t="s">
        <v>1514</v>
      </c>
      <c r="I271" s="1" t="s">
        <v>1632</v>
      </c>
      <c r="J271" s="5" t="s">
        <v>1631</v>
      </c>
      <c r="K271">
        <v>33.049999999999997</v>
      </c>
      <c r="L271">
        <v>33.381999999999998</v>
      </c>
      <c r="M271" t="s">
        <v>1970</v>
      </c>
      <c r="N271">
        <v>10</v>
      </c>
      <c r="O271" s="1" t="e">
        <f>AVERAGE(CombinedDelayMatch[[#This Row],[Min Trace Delay (ps)]],CombinedDelayMatch[[#This Row],[Max Trace Delay (ps)]])</f>
        <v>#DIV/0!</v>
      </c>
      <c r="P271" s="1">
        <f>AVERAGE(CombinedDelayMatch[[#This Row],[xczu5ev-sfvc784-1-e.Min Trace Delay (ps)]],CombinedDelayMatch[[#This Row],[xczu5ev-sfvc784-1-e.Max Trace Delay (ps)]])</f>
        <v>33.215999999999994</v>
      </c>
      <c r="Q271" s="1">
        <f>_xlfn.AGGREGATE(1,6,CombinedDelayMatch[[#This Row],[Average 2CG (ps)]],CombinedDelayMatch[[#This Row],[Average 5EV (ps)]])</f>
        <v>33.215999999999994</v>
      </c>
      <c r="R271" s="2">
        <f>-(IFERROR(CombinedDelayMatch[[#This Row],[Average]], 0)-IFERROR(CombinedDelayMatch[[#This Row],[Average 5EV (ps)]],0))</f>
        <v>0</v>
      </c>
      <c r="S271"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271"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71" s="4">
        <f>CombinedDelayMatch[[#This Row],[Average]]+CombinedDelayMatch[[#This Row],[5EV Adjustment]]</f>
        <v>33.215999999999994</v>
      </c>
      <c r="V271" s="4">
        <f>CombinedDelayMatch[[#This Row],[Adj. Average (ps)]]/6.5</f>
        <v>5.1101538461538452</v>
      </c>
      <c r="W271" s="2" t="e">
        <f>-(CombinedDelayMatch[[#This Row],[Adj. Average (ps)]]-CombinedDelayMatch[[#This Row],[Average 2CG (ps)]])</f>
        <v>#DIV/0!</v>
      </c>
      <c r="X271" s="2" t="e">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#DIV/0!</v>
      </c>
      <c r="Y271" s="2">
        <f>-(IFERROR(CombinedDelayMatch[[#This Row],[Adj. Average (ps)]], 0)-IFERROR(CombinedDelayMatch[[#This Row],[Average 5EV (ps)]],0))</f>
        <v>0</v>
      </c>
      <c r="Z27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272" spans="1:26" x14ac:dyDescent="0.25">
      <c r="A272">
        <v>500</v>
      </c>
      <c r="B272" s="1" t="s">
        <v>901</v>
      </c>
      <c r="C272" s="1" t="s">
        <v>837</v>
      </c>
      <c r="D272" s="1" t="s">
        <v>902</v>
      </c>
      <c r="E272">
        <v>118.354</v>
      </c>
      <c r="F272">
        <v>119.54300000000001</v>
      </c>
      <c r="G272">
        <v>500</v>
      </c>
      <c r="H272" s="1" t="s">
        <v>901</v>
      </c>
      <c r="I272" s="1" t="s">
        <v>837</v>
      </c>
      <c r="J272" s="5" t="s">
        <v>902</v>
      </c>
      <c r="K272">
        <v>131.46799999999999</v>
      </c>
      <c r="L272">
        <v>132.78899999999999</v>
      </c>
      <c r="M272" t="s">
        <v>2013</v>
      </c>
      <c r="N272">
        <v>100</v>
      </c>
      <c r="O272" s="1">
        <f>AVERAGE(CombinedDelayMatch[[#This Row],[Min Trace Delay (ps)]],CombinedDelayMatch[[#This Row],[Max Trace Delay (ps)]])</f>
        <v>118.9485</v>
      </c>
      <c r="P272" s="1">
        <f>AVERAGE(CombinedDelayMatch[[#This Row],[xczu5ev-sfvc784-1-e.Min Trace Delay (ps)]],CombinedDelayMatch[[#This Row],[xczu5ev-sfvc784-1-e.Max Trace Delay (ps)]])</f>
        <v>132.12849999999997</v>
      </c>
      <c r="Q272" s="1">
        <f>_xlfn.AGGREGATE(1,6,CombinedDelayMatch[[#This Row],[Average 2CG (ps)]],CombinedDelayMatch[[#This Row],[Average 5EV (ps)]])</f>
        <v>125.53849999999998</v>
      </c>
      <c r="R272" s="2">
        <f>-(IFERROR(CombinedDelayMatch[[#This Row],[Average]], 0)-IFERROR(CombinedDelayMatch[[#This Row],[Average 5EV (ps)]],0))</f>
        <v>6.5899999999999892</v>
      </c>
      <c r="S272"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6.1009999999999991</v>
      </c>
      <c r="T272"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72" s="4">
        <f>CombinedDelayMatch[[#This Row],[Average]]+CombinedDelayMatch[[#This Row],[5EV Adjustment]]</f>
        <v>125.53849999999998</v>
      </c>
      <c r="V272" s="4">
        <f>CombinedDelayMatch[[#This Row],[Adj. Average (ps)]]/6.5</f>
        <v>19.313615384615382</v>
      </c>
      <c r="W272" s="2">
        <f>-(CombinedDelayMatch[[#This Row],[Adj. Average (ps)]]-CombinedDelayMatch[[#This Row],[Average 2CG (ps)]])</f>
        <v>-6.5899999999999892</v>
      </c>
      <c r="X27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-6.1009999999999991</v>
      </c>
      <c r="Y272" s="2">
        <f>-(IFERROR(CombinedDelayMatch[[#This Row],[Adj. Average (ps)]], 0)-IFERROR(CombinedDelayMatch[[#This Row],[Average 5EV (ps)]],0))</f>
        <v>6.5899999999999892</v>
      </c>
      <c r="Z27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6.1009999999999991</v>
      </c>
    </row>
    <row r="273" spans="1:26" x14ac:dyDescent="0.25">
      <c r="A273">
        <v>500</v>
      </c>
      <c r="B273" s="1" t="s">
        <v>903</v>
      </c>
      <c r="C273" s="1" t="s">
        <v>837</v>
      </c>
      <c r="D273" s="1" t="s">
        <v>904</v>
      </c>
      <c r="E273">
        <v>102.191</v>
      </c>
      <c r="F273">
        <v>103.218</v>
      </c>
      <c r="G273">
        <v>500</v>
      </c>
      <c r="H273" s="1" t="s">
        <v>903</v>
      </c>
      <c r="I273" s="1" t="s">
        <v>837</v>
      </c>
      <c r="J273" s="5" t="s">
        <v>904</v>
      </c>
      <c r="K273">
        <v>109.221</v>
      </c>
      <c r="L273">
        <v>110.319</v>
      </c>
      <c r="M273" t="s">
        <v>2013</v>
      </c>
      <c r="N273">
        <v>100</v>
      </c>
      <c r="O273" s="1">
        <f>AVERAGE(CombinedDelayMatch[[#This Row],[Min Trace Delay (ps)]],CombinedDelayMatch[[#This Row],[Max Trace Delay (ps)]])</f>
        <v>102.7045</v>
      </c>
      <c r="P273" s="1">
        <f>AVERAGE(CombinedDelayMatch[[#This Row],[xczu5ev-sfvc784-1-e.Min Trace Delay (ps)]],CombinedDelayMatch[[#This Row],[xczu5ev-sfvc784-1-e.Max Trace Delay (ps)]])</f>
        <v>109.77000000000001</v>
      </c>
      <c r="Q273" s="1">
        <f>_xlfn.AGGREGATE(1,6,CombinedDelayMatch[[#This Row],[Average 2CG (ps)]],CombinedDelayMatch[[#This Row],[Average 5EV (ps)]])</f>
        <v>106.23725</v>
      </c>
      <c r="R273" s="2">
        <f>-(IFERROR(CombinedDelayMatch[[#This Row],[Average]], 0)-IFERROR(CombinedDelayMatch[[#This Row],[Average 5EV (ps)]],0))</f>
        <v>3.5327500000000072</v>
      </c>
      <c r="S273"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3.0437500000000171</v>
      </c>
      <c r="T273"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73" s="4">
        <f>CombinedDelayMatch[[#This Row],[Average]]+CombinedDelayMatch[[#This Row],[5EV Adjustment]]</f>
        <v>106.23725</v>
      </c>
      <c r="V273" s="4">
        <f>CombinedDelayMatch[[#This Row],[Adj. Average (ps)]]/6.5</f>
        <v>16.344192307692307</v>
      </c>
      <c r="W273" s="2">
        <f>-(CombinedDelayMatch[[#This Row],[Adj. Average (ps)]]-CombinedDelayMatch[[#This Row],[Average 2CG (ps)]])</f>
        <v>-3.5327500000000072</v>
      </c>
      <c r="X27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-3.0437500000000171</v>
      </c>
      <c r="Y273" s="2">
        <f>-(IFERROR(CombinedDelayMatch[[#This Row],[Adj. Average (ps)]], 0)-IFERROR(CombinedDelayMatch[[#This Row],[Average 5EV (ps)]],0))</f>
        <v>3.5327500000000072</v>
      </c>
      <c r="Z27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3.0437500000000171</v>
      </c>
    </row>
    <row r="274" spans="1:26" x14ac:dyDescent="0.25">
      <c r="A274">
        <v>500</v>
      </c>
      <c r="B274" s="1" t="s">
        <v>893</v>
      </c>
      <c r="C274" s="1" t="s">
        <v>837</v>
      </c>
      <c r="D274" s="1" t="s">
        <v>894</v>
      </c>
      <c r="E274">
        <v>109.976</v>
      </c>
      <c r="F274">
        <v>111.081</v>
      </c>
      <c r="G274">
        <v>500</v>
      </c>
      <c r="H274" s="1" t="s">
        <v>893</v>
      </c>
      <c r="I274" s="1" t="s">
        <v>837</v>
      </c>
      <c r="J274" s="5" t="s">
        <v>894</v>
      </c>
      <c r="K274">
        <v>110.949</v>
      </c>
      <c r="L274">
        <v>112.06399999999999</v>
      </c>
      <c r="M274" t="s">
        <v>2012</v>
      </c>
      <c r="N274">
        <v>100</v>
      </c>
      <c r="O274" s="1">
        <f>AVERAGE(CombinedDelayMatch[[#This Row],[Min Trace Delay (ps)]],CombinedDelayMatch[[#This Row],[Max Trace Delay (ps)]])</f>
        <v>110.52850000000001</v>
      </c>
      <c r="P274" s="1">
        <f>AVERAGE(CombinedDelayMatch[[#This Row],[xczu5ev-sfvc784-1-e.Min Trace Delay (ps)]],CombinedDelayMatch[[#This Row],[xczu5ev-sfvc784-1-e.Max Trace Delay (ps)]])</f>
        <v>111.50649999999999</v>
      </c>
      <c r="Q274" s="1">
        <f>_xlfn.AGGREGATE(1,6,CombinedDelayMatch[[#This Row],[Average 2CG (ps)]],CombinedDelayMatch[[#This Row],[Average 5EV (ps)]])</f>
        <v>111.0175</v>
      </c>
      <c r="R274" s="2">
        <f>-(IFERROR(CombinedDelayMatch[[#This Row],[Average]], 0)-IFERROR(CombinedDelayMatch[[#This Row],[Average 5EV (ps)]],0))</f>
        <v>0.48899999999999011</v>
      </c>
      <c r="S274"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274"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74" s="4">
        <f>CombinedDelayMatch[[#This Row],[Average]]+CombinedDelayMatch[[#This Row],[5EV Adjustment]]</f>
        <v>111.0175</v>
      </c>
      <c r="V274" s="4">
        <f>CombinedDelayMatch[[#This Row],[Adj. Average (ps)]]/6.5</f>
        <v>17.079615384615384</v>
      </c>
      <c r="W274" s="2">
        <f>-(CombinedDelayMatch[[#This Row],[Adj. Average (ps)]]-CombinedDelayMatch[[#This Row],[Average 2CG (ps)]])</f>
        <v>-0.48899999999999011</v>
      </c>
      <c r="X27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274" s="2">
        <f>-(IFERROR(CombinedDelayMatch[[#This Row],[Adj. Average (ps)]], 0)-IFERROR(CombinedDelayMatch[[#This Row],[Average 5EV (ps)]],0))</f>
        <v>0.48899999999999011</v>
      </c>
      <c r="Z27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275" spans="1:26" x14ac:dyDescent="0.25">
      <c r="A275">
        <v>44</v>
      </c>
      <c r="B275" s="1" t="s">
        <v>274</v>
      </c>
      <c r="C275" s="1" t="s">
        <v>275</v>
      </c>
      <c r="D275" s="1" t="s">
        <v>276</v>
      </c>
      <c r="E275">
        <v>82.802999999999997</v>
      </c>
      <c r="F275">
        <v>83.635000000000005</v>
      </c>
      <c r="G275">
        <v>43</v>
      </c>
      <c r="H275" s="1" t="s">
        <v>274</v>
      </c>
      <c r="I275" s="1" t="s">
        <v>50</v>
      </c>
      <c r="J275" s="5" t="s">
        <v>1934</v>
      </c>
      <c r="K275">
        <v>95.668999999999997</v>
      </c>
      <c r="L275">
        <v>96.631</v>
      </c>
      <c r="M275" t="s">
        <v>1998</v>
      </c>
      <c r="N275">
        <v>62.5</v>
      </c>
      <c r="O275" s="1">
        <f>AVERAGE(CombinedDelayMatch[[#This Row],[Min Trace Delay (ps)]],CombinedDelayMatch[[#This Row],[Max Trace Delay (ps)]])</f>
        <v>83.218999999999994</v>
      </c>
      <c r="P275" s="1">
        <f>AVERAGE(CombinedDelayMatch[[#This Row],[xczu5ev-sfvc784-1-e.Min Trace Delay (ps)]],CombinedDelayMatch[[#This Row],[xczu5ev-sfvc784-1-e.Max Trace Delay (ps)]])</f>
        <v>96.15</v>
      </c>
      <c r="Q275" s="1">
        <f>_xlfn.AGGREGATE(1,6,CombinedDelayMatch[[#This Row],[Average 2CG (ps)]],CombinedDelayMatch[[#This Row],[Average 5EV (ps)]])</f>
        <v>89.6845</v>
      </c>
      <c r="R275" s="2">
        <f>-(IFERROR(CombinedDelayMatch[[#This Row],[Average]], 0)-IFERROR(CombinedDelayMatch[[#This Row],[Average 5EV (ps)]],0))</f>
        <v>6.4655000000000058</v>
      </c>
      <c r="S275"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-9.5757499999999851</v>
      </c>
      <c r="T275"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75" s="4">
        <f>CombinedDelayMatch[[#This Row],[Average]]+CombinedDelayMatch[[#This Row],[5EV Adjustment]]</f>
        <v>89.6845</v>
      </c>
      <c r="V275" s="4">
        <f>CombinedDelayMatch[[#This Row],[Adj. Average (ps)]]/6.5</f>
        <v>13.797615384615385</v>
      </c>
      <c r="W275" s="2">
        <f>-(CombinedDelayMatch[[#This Row],[Adj. Average (ps)]]-CombinedDelayMatch[[#This Row],[Average 2CG (ps)]])</f>
        <v>-6.4655000000000058</v>
      </c>
      <c r="X27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9.5757499999999993</v>
      </c>
      <c r="Y275" s="2">
        <f>-(IFERROR(CombinedDelayMatch[[#This Row],[Adj. Average (ps)]], 0)-IFERROR(CombinedDelayMatch[[#This Row],[Average 5EV (ps)]],0))</f>
        <v>6.4655000000000058</v>
      </c>
      <c r="Z27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-9.5757499999999851</v>
      </c>
    </row>
    <row r="276" spans="1:26" x14ac:dyDescent="0.25">
      <c r="A276">
        <v>44</v>
      </c>
      <c r="B276" s="1" t="s">
        <v>277</v>
      </c>
      <c r="C276" s="1" t="s">
        <v>278</v>
      </c>
      <c r="D276" s="1" t="s">
        <v>279</v>
      </c>
      <c r="E276">
        <v>81.873000000000005</v>
      </c>
      <c r="F276">
        <v>82.695999999999998</v>
      </c>
      <c r="G276">
        <v>43</v>
      </c>
      <c r="H276" s="1" t="s">
        <v>277</v>
      </c>
      <c r="I276" s="1" t="s">
        <v>53</v>
      </c>
      <c r="J276" s="5" t="s">
        <v>1933</v>
      </c>
      <c r="K276">
        <v>91.986999999999995</v>
      </c>
      <c r="L276">
        <v>92.912000000000006</v>
      </c>
      <c r="M276" t="s">
        <v>1998</v>
      </c>
      <c r="N276">
        <v>62.5</v>
      </c>
      <c r="O276" s="1">
        <f>AVERAGE(CombinedDelayMatch[[#This Row],[Min Trace Delay (ps)]],CombinedDelayMatch[[#This Row],[Max Trace Delay (ps)]])</f>
        <v>82.284500000000008</v>
      </c>
      <c r="P276" s="1">
        <f>AVERAGE(CombinedDelayMatch[[#This Row],[xczu5ev-sfvc784-1-e.Min Trace Delay (ps)]],CombinedDelayMatch[[#This Row],[xczu5ev-sfvc784-1-e.Max Trace Delay (ps)]])</f>
        <v>92.4495</v>
      </c>
      <c r="Q276" s="1">
        <f>_xlfn.AGGREGATE(1,6,CombinedDelayMatch[[#This Row],[Average 2CG (ps)]],CombinedDelayMatch[[#This Row],[Average 5EV (ps)]])</f>
        <v>87.367000000000004</v>
      </c>
      <c r="R276" s="2">
        <f>-(IFERROR(CombinedDelayMatch[[#This Row],[Average]], 0)-IFERROR(CombinedDelayMatch[[#This Row],[Average 5EV (ps)]],0))</f>
        <v>5.082499999999996</v>
      </c>
      <c r="S276"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-10.958749999999995</v>
      </c>
      <c r="T276"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76" s="4">
        <f>CombinedDelayMatch[[#This Row],[Average]]+CombinedDelayMatch[[#This Row],[5EV Adjustment]]</f>
        <v>87.367000000000004</v>
      </c>
      <c r="V276" s="4">
        <f>CombinedDelayMatch[[#This Row],[Adj. Average (ps)]]/6.5</f>
        <v>13.441076923076924</v>
      </c>
      <c r="W276" s="2">
        <f>-(CombinedDelayMatch[[#This Row],[Adj. Average (ps)]]-CombinedDelayMatch[[#This Row],[Average 2CG (ps)]])</f>
        <v>-5.082499999999996</v>
      </c>
      <c r="X27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10.958750000000009</v>
      </c>
      <c r="Y276" s="2">
        <f>-(IFERROR(CombinedDelayMatch[[#This Row],[Adj. Average (ps)]], 0)-IFERROR(CombinedDelayMatch[[#This Row],[Average 5EV (ps)]],0))</f>
        <v>5.082499999999996</v>
      </c>
      <c r="Z27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-10.958749999999995</v>
      </c>
    </row>
    <row r="277" spans="1:26" x14ac:dyDescent="0.25">
      <c r="A277">
        <v>44</v>
      </c>
      <c r="B277" s="1" t="s">
        <v>280</v>
      </c>
      <c r="C277" s="1" t="s">
        <v>281</v>
      </c>
      <c r="D277" s="1" t="s">
        <v>282</v>
      </c>
      <c r="E277">
        <v>79.655000000000001</v>
      </c>
      <c r="F277">
        <v>80.456000000000003</v>
      </c>
      <c r="G277">
        <v>43</v>
      </c>
      <c r="H277" s="1" t="s">
        <v>280</v>
      </c>
      <c r="I277" s="1" t="s">
        <v>56</v>
      </c>
      <c r="J277" s="5" t="s">
        <v>1932</v>
      </c>
      <c r="K277">
        <v>89.974000000000004</v>
      </c>
      <c r="L277">
        <v>90.878</v>
      </c>
      <c r="M277" t="s">
        <v>1998</v>
      </c>
      <c r="N277">
        <v>62.5</v>
      </c>
      <c r="O277" s="1">
        <f>AVERAGE(CombinedDelayMatch[[#This Row],[Min Trace Delay (ps)]],CombinedDelayMatch[[#This Row],[Max Trace Delay (ps)]])</f>
        <v>80.055499999999995</v>
      </c>
      <c r="P277" s="1">
        <f>AVERAGE(CombinedDelayMatch[[#This Row],[xczu5ev-sfvc784-1-e.Min Trace Delay (ps)]],CombinedDelayMatch[[#This Row],[xczu5ev-sfvc784-1-e.Max Trace Delay (ps)]])</f>
        <v>90.426000000000002</v>
      </c>
      <c r="Q277" s="1">
        <f>_xlfn.AGGREGATE(1,6,CombinedDelayMatch[[#This Row],[Average 2CG (ps)]],CombinedDelayMatch[[#This Row],[Average 5EV (ps)]])</f>
        <v>85.240749999999991</v>
      </c>
      <c r="R277" s="2">
        <f>-(IFERROR(CombinedDelayMatch[[#This Row],[Average]], 0)-IFERROR(CombinedDelayMatch[[#This Row],[Average 5EV (ps)]],0))</f>
        <v>5.1852500000000106</v>
      </c>
      <c r="S277"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-10.85599999999998</v>
      </c>
      <c r="T277"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77" s="4">
        <f>CombinedDelayMatch[[#This Row],[Average]]+CombinedDelayMatch[[#This Row],[5EV Adjustment]]</f>
        <v>85.240749999999991</v>
      </c>
      <c r="V277" s="4">
        <f>CombinedDelayMatch[[#This Row],[Adj. Average (ps)]]/6.5</f>
        <v>13.113961538461536</v>
      </c>
      <c r="W277" s="2">
        <f>-(CombinedDelayMatch[[#This Row],[Adj. Average (ps)]]-CombinedDelayMatch[[#This Row],[Average 2CG (ps)]])</f>
        <v>-5.1852499999999964</v>
      </c>
      <c r="X27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10.856000000000009</v>
      </c>
      <c r="Y277" s="2">
        <f>-(IFERROR(CombinedDelayMatch[[#This Row],[Adj. Average (ps)]], 0)-IFERROR(CombinedDelayMatch[[#This Row],[Average 5EV (ps)]],0))</f>
        <v>5.1852500000000106</v>
      </c>
      <c r="Z27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-10.85599999999998</v>
      </c>
    </row>
    <row r="278" spans="1:26" x14ac:dyDescent="0.25">
      <c r="A278">
        <v>44</v>
      </c>
      <c r="B278" s="1" t="s">
        <v>283</v>
      </c>
      <c r="C278" s="1" t="s">
        <v>284</v>
      </c>
      <c r="D278" s="1" t="s">
        <v>285</v>
      </c>
      <c r="E278">
        <v>79.959000000000003</v>
      </c>
      <c r="F278">
        <v>80.762</v>
      </c>
      <c r="G278">
        <v>43</v>
      </c>
      <c r="H278" s="1" t="s">
        <v>283</v>
      </c>
      <c r="I278" s="1" t="s">
        <v>59</v>
      </c>
      <c r="J278" s="5" t="s">
        <v>1931</v>
      </c>
      <c r="K278">
        <v>86.879000000000005</v>
      </c>
      <c r="L278">
        <v>87.751999999999995</v>
      </c>
      <c r="M278" t="s">
        <v>1998</v>
      </c>
      <c r="N278">
        <v>62.5</v>
      </c>
      <c r="O278" s="1">
        <f>AVERAGE(CombinedDelayMatch[[#This Row],[Min Trace Delay (ps)]],CombinedDelayMatch[[#This Row],[Max Trace Delay (ps)]])</f>
        <v>80.360500000000002</v>
      </c>
      <c r="P278" s="1">
        <f>AVERAGE(CombinedDelayMatch[[#This Row],[xczu5ev-sfvc784-1-e.Min Trace Delay (ps)]],CombinedDelayMatch[[#This Row],[xczu5ev-sfvc784-1-e.Max Trace Delay (ps)]])</f>
        <v>87.3155</v>
      </c>
      <c r="Q278" s="1">
        <f>_xlfn.AGGREGATE(1,6,CombinedDelayMatch[[#This Row],[Average 2CG (ps)]],CombinedDelayMatch[[#This Row],[Average 5EV (ps)]])</f>
        <v>83.837999999999994</v>
      </c>
      <c r="R278" s="2">
        <f>-(IFERROR(CombinedDelayMatch[[#This Row],[Average]], 0)-IFERROR(CombinedDelayMatch[[#This Row],[Average 5EV (ps)]],0))</f>
        <v>3.4775000000000063</v>
      </c>
      <c r="S278"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-12.563749999999985</v>
      </c>
      <c r="T278"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78" s="4">
        <f>CombinedDelayMatch[[#This Row],[Average]]+CombinedDelayMatch[[#This Row],[5EV Adjustment]]</f>
        <v>83.837999999999994</v>
      </c>
      <c r="V278" s="4">
        <f>CombinedDelayMatch[[#This Row],[Adj. Average (ps)]]/6.5</f>
        <v>12.898153846153845</v>
      </c>
      <c r="W278" s="2">
        <f>-(CombinedDelayMatch[[#This Row],[Adj. Average (ps)]]-CombinedDelayMatch[[#This Row],[Average 2CG (ps)]])</f>
        <v>-3.477499999999992</v>
      </c>
      <c r="X27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12.563750000000013</v>
      </c>
      <c r="Y278" s="2">
        <f>-(IFERROR(CombinedDelayMatch[[#This Row],[Adj. Average (ps)]], 0)-IFERROR(CombinedDelayMatch[[#This Row],[Average 5EV (ps)]],0))</f>
        <v>3.4775000000000063</v>
      </c>
      <c r="Z27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-12.563749999999985</v>
      </c>
    </row>
    <row r="279" spans="1:26" x14ac:dyDescent="0.25">
      <c r="A279">
        <v>44</v>
      </c>
      <c r="B279" s="1" t="s">
        <v>286</v>
      </c>
      <c r="C279" s="1" t="s">
        <v>287</v>
      </c>
      <c r="D279" s="1" t="s">
        <v>288</v>
      </c>
      <c r="E279">
        <v>90.296999999999997</v>
      </c>
      <c r="F279">
        <v>91.203999999999994</v>
      </c>
      <c r="G279">
        <v>43</v>
      </c>
      <c r="H279" s="1" t="s">
        <v>286</v>
      </c>
      <c r="I279" s="1" t="s">
        <v>62</v>
      </c>
      <c r="J279" s="5" t="s">
        <v>1930</v>
      </c>
      <c r="K279">
        <v>96.652000000000001</v>
      </c>
      <c r="L279">
        <v>97.623000000000005</v>
      </c>
      <c r="M279" t="s">
        <v>1998</v>
      </c>
      <c r="N279">
        <v>62.5</v>
      </c>
      <c r="O279" s="1">
        <f>AVERAGE(CombinedDelayMatch[[#This Row],[Min Trace Delay (ps)]],CombinedDelayMatch[[#This Row],[Max Trace Delay (ps)]])</f>
        <v>90.750499999999988</v>
      </c>
      <c r="P279" s="1">
        <f>AVERAGE(CombinedDelayMatch[[#This Row],[xczu5ev-sfvc784-1-e.Min Trace Delay (ps)]],CombinedDelayMatch[[#This Row],[xczu5ev-sfvc784-1-e.Max Trace Delay (ps)]])</f>
        <v>97.137500000000003</v>
      </c>
      <c r="Q279" s="1">
        <f>_xlfn.AGGREGATE(1,6,CombinedDelayMatch[[#This Row],[Average 2CG (ps)]],CombinedDelayMatch[[#This Row],[Average 5EV (ps)]])</f>
        <v>93.943999999999988</v>
      </c>
      <c r="R279" s="2">
        <f>-(IFERROR(CombinedDelayMatch[[#This Row],[Average]], 0)-IFERROR(CombinedDelayMatch[[#This Row],[Average 5EV (ps)]],0))</f>
        <v>3.1935000000000144</v>
      </c>
      <c r="S279"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-12.847749999999976</v>
      </c>
      <c r="T279"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79" s="4">
        <f>CombinedDelayMatch[[#This Row],[Average]]+CombinedDelayMatch[[#This Row],[5EV Adjustment]]</f>
        <v>93.943999999999988</v>
      </c>
      <c r="V279" s="4">
        <f>CombinedDelayMatch[[#This Row],[Adj. Average (ps)]]/6.5</f>
        <v>14.452923076923074</v>
      </c>
      <c r="W279" s="2">
        <f>-(CombinedDelayMatch[[#This Row],[Adj. Average (ps)]]-CombinedDelayMatch[[#This Row],[Average 2CG (ps)]])</f>
        <v>-3.1935000000000002</v>
      </c>
      <c r="X27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12.847750000000005</v>
      </c>
      <c r="Y279" s="2">
        <f>-(IFERROR(CombinedDelayMatch[[#This Row],[Adj. Average (ps)]], 0)-IFERROR(CombinedDelayMatch[[#This Row],[Average 5EV (ps)]],0))</f>
        <v>3.1935000000000144</v>
      </c>
      <c r="Z27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-12.847749999999976</v>
      </c>
    </row>
    <row r="280" spans="1:26" x14ac:dyDescent="0.25">
      <c r="A280">
        <v>44</v>
      </c>
      <c r="B280" s="1" t="s">
        <v>289</v>
      </c>
      <c r="C280" s="1" t="s">
        <v>290</v>
      </c>
      <c r="D280" s="1" t="s">
        <v>291</v>
      </c>
      <c r="E280">
        <v>89.882000000000005</v>
      </c>
      <c r="F280">
        <v>90.784999999999997</v>
      </c>
      <c r="G280">
        <v>43</v>
      </c>
      <c r="H280" s="1" t="s">
        <v>289</v>
      </c>
      <c r="I280" s="1" t="s">
        <v>65</v>
      </c>
      <c r="J280" s="5" t="s">
        <v>1929</v>
      </c>
      <c r="K280">
        <v>95.435000000000002</v>
      </c>
      <c r="L280">
        <v>96.394999999999996</v>
      </c>
      <c r="M280" t="s">
        <v>1998</v>
      </c>
      <c r="N280">
        <v>62.5</v>
      </c>
      <c r="O280" s="1">
        <f>AVERAGE(CombinedDelayMatch[[#This Row],[Min Trace Delay (ps)]],CombinedDelayMatch[[#This Row],[Max Trace Delay (ps)]])</f>
        <v>90.333500000000001</v>
      </c>
      <c r="P280" s="1">
        <f>AVERAGE(CombinedDelayMatch[[#This Row],[xczu5ev-sfvc784-1-e.Min Trace Delay (ps)]],CombinedDelayMatch[[#This Row],[xczu5ev-sfvc784-1-e.Max Trace Delay (ps)]])</f>
        <v>95.914999999999992</v>
      </c>
      <c r="Q280" s="1">
        <f>_xlfn.AGGREGATE(1,6,CombinedDelayMatch[[#This Row],[Average 2CG (ps)]],CombinedDelayMatch[[#This Row],[Average 5EV (ps)]])</f>
        <v>93.124249999999989</v>
      </c>
      <c r="R280" s="2">
        <f>-(IFERROR(CombinedDelayMatch[[#This Row],[Average]], 0)-IFERROR(CombinedDelayMatch[[#This Row],[Average 5EV (ps)]],0))</f>
        <v>2.7907500000000027</v>
      </c>
      <c r="S280"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-13.250499999999988</v>
      </c>
      <c r="T280"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80" s="4">
        <f>CombinedDelayMatch[[#This Row],[Average]]+CombinedDelayMatch[[#This Row],[5EV Adjustment]]</f>
        <v>93.124249999999989</v>
      </c>
      <c r="V280" s="4">
        <f>CombinedDelayMatch[[#This Row],[Adj. Average (ps)]]/6.5</f>
        <v>14.326807692307691</v>
      </c>
      <c r="W280" s="2">
        <f>-(CombinedDelayMatch[[#This Row],[Adj. Average (ps)]]-CombinedDelayMatch[[#This Row],[Average 2CG (ps)]])</f>
        <v>-2.7907499999999885</v>
      </c>
      <c r="X28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13.250500000000017</v>
      </c>
      <c r="Y280" s="2">
        <f>-(IFERROR(CombinedDelayMatch[[#This Row],[Adj. Average (ps)]], 0)-IFERROR(CombinedDelayMatch[[#This Row],[Average 5EV (ps)]],0))</f>
        <v>2.7907500000000027</v>
      </c>
      <c r="Z28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-13.250499999999988</v>
      </c>
    </row>
    <row r="281" spans="1:26" x14ac:dyDescent="0.25">
      <c r="A281">
        <v>44</v>
      </c>
      <c r="B281" s="1" t="s">
        <v>292</v>
      </c>
      <c r="C281" s="1" t="s">
        <v>293</v>
      </c>
      <c r="D281" s="1" t="s">
        <v>294</v>
      </c>
      <c r="E281">
        <v>82.631</v>
      </c>
      <c r="F281">
        <v>83.462000000000003</v>
      </c>
      <c r="G281">
        <v>43</v>
      </c>
      <c r="H281" s="1" t="s">
        <v>292</v>
      </c>
      <c r="I281" s="1" t="s">
        <v>68</v>
      </c>
      <c r="J281" s="5" t="s">
        <v>1928</v>
      </c>
      <c r="K281">
        <v>93.722999999999999</v>
      </c>
      <c r="L281">
        <v>94.665000000000006</v>
      </c>
      <c r="M281" t="s">
        <v>1998</v>
      </c>
      <c r="N281">
        <v>62.5</v>
      </c>
      <c r="O281" s="1">
        <f>AVERAGE(CombinedDelayMatch[[#This Row],[Min Trace Delay (ps)]],CombinedDelayMatch[[#This Row],[Max Trace Delay (ps)]])</f>
        <v>83.046500000000009</v>
      </c>
      <c r="P281" s="1">
        <f>AVERAGE(CombinedDelayMatch[[#This Row],[xczu5ev-sfvc784-1-e.Min Trace Delay (ps)]],CombinedDelayMatch[[#This Row],[xczu5ev-sfvc784-1-e.Max Trace Delay (ps)]])</f>
        <v>94.194000000000003</v>
      </c>
      <c r="Q281" s="1">
        <f>_xlfn.AGGREGATE(1,6,CombinedDelayMatch[[#This Row],[Average 2CG (ps)]],CombinedDelayMatch[[#This Row],[Average 5EV (ps)]])</f>
        <v>88.620249999999999</v>
      </c>
      <c r="R281" s="2">
        <f>-(IFERROR(CombinedDelayMatch[[#This Row],[Average]], 0)-IFERROR(CombinedDelayMatch[[#This Row],[Average 5EV (ps)]],0))</f>
        <v>5.573750000000004</v>
      </c>
      <c r="S281"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-10.467499999999987</v>
      </c>
      <c r="T281"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81" s="4">
        <f>CombinedDelayMatch[[#This Row],[Average]]+CombinedDelayMatch[[#This Row],[5EV Adjustment]]</f>
        <v>88.620249999999999</v>
      </c>
      <c r="V281" s="4">
        <f>CombinedDelayMatch[[#This Row],[Adj. Average (ps)]]/6.5</f>
        <v>13.633884615384614</v>
      </c>
      <c r="W281" s="2">
        <f>-(CombinedDelayMatch[[#This Row],[Adj. Average (ps)]]-CombinedDelayMatch[[#This Row],[Average 2CG (ps)]])</f>
        <v>-5.5737499999999898</v>
      </c>
      <c r="X28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10.467500000000015</v>
      </c>
      <c r="Y281" s="2">
        <f>-(IFERROR(CombinedDelayMatch[[#This Row],[Adj. Average (ps)]], 0)-IFERROR(CombinedDelayMatch[[#This Row],[Average 5EV (ps)]],0))</f>
        <v>5.573750000000004</v>
      </c>
      <c r="Z28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-10.467499999999987</v>
      </c>
    </row>
    <row r="282" spans="1:26" x14ac:dyDescent="0.25">
      <c r="A282">
        <v>44</v>
      </c>
      <c r="B282" s="1" t="s">
        <v>295</v>
      </c>
      <c r="C282" s="1" t="s">
        <v>296</v>
      </c>
      <c r="D282" s="1" t="s">
        <v>297</v>
      </c>
      <c r="E282">
        <v>82.590999999999994</v>
      </c>
      <c r="F282">
        <v>83.421000000000006</v>
      </c>
      <c r="G282">
        <v>43</v>
      </c>
      <c r="H282" s="1" t="s">
        <v>295</v>
      </c>
      <c r="I282" s="1" t="s">
        <v>71</v>
      </c>
      <c r="J282" s="5" t="s">
        <v>1927</v>
      </c>
      <c r="K282">
        <v>92.070999999999998</v>
      </c>
      <c r="L282">
        <v>92.995999999999995</v>
      </c>
      <c r="M282" t="s">
        <v>1998</v>
      </c>
      <c r="N282">
        <v>62.5</v>
      </c>
      <c r="O282" s="1">
        <f>AVERAGE(CombinedDelayMatch[[#This Row],[Min Trace Delay (ps)]],CombinedDelayMatch[[#This Row],[Max Trace Delay (ps)]])</f>
        <v>83.006</v>
      </c>
      <c r="P282" s="1">
        <f>AVERAGE(CombinedDelayMatch[[#This Row],[xczu5ev-sfvc784-1-e.Min Trace Delay (ps)]],CombinedDelayMatch[[#This Row],[xczu5ev-sfvc784-1-e.Max Trace Delay (ps)]])</f>
        <v>92.533500000000004</v>
      </c>
      <c r="Q282" s="1">
        <f>_xlfn.AGGREGATE(1,6,CombinedDelayMatch[[#This Row],[Average 2CG (ps)]],CombinedDelayMatch[[#This Row],[Average 5EV (ps)]])</f>
        <v>87.769750000000002</v>
      </c>
      <c r="R282" s="2">
        <f>-(IFERROR(CombinedDelayMatch[[#This Row],[Average]], 0)-IFERROR(CombinedDelayMatch[[#This Row],[Average 5EV (ps)]],0))</f>
        <v>4.7637500000000017</v>
      </c>
      <c r="S282"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-11.277499999999989</v>
      </c>
      <c r="T282"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82" s="4">
        <f>CombinedDelayMatch[[#This Row],[Average]]+CombinedDelayMatch[[#This Row],[5EV Adjustment]]</f>
        <v>87.769750000000002</v>
      </c>
      <c r="V282" s="4">
        <f>CombinedDelayMatch[[#This Row],[Adj. Average (ps)]]/6.5</f>
        <v>13.503038461538463</v>
      </c>
      <c r="W282" s="2">
        <f>-(CombinedDelayMatch[[#This Row],[Adj. Average (ps)]]-CombinedDelayMatch[[#This Row],[Average 2CG (ps)]])</f>
        <v>-4.7637500000000017</v>
      </c>
      <c r="X28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11.277500000000003</v>
      </c>
      <c r="Y282" s="2">
        <f>-(IFERROR(CombinedDelayMatch[[#This Row],[Adj. Average (ps)]], 0)-IFERROR(CombinedDelayMatch[[#This Row],[Average 5EV (ps)]],0))</f>
        <v>4.7637500000000017</v>
      </c>
      <c r="Z28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-11.277499999999989</v>
      </c>
    </row>
    <row r="283" spans="1:26" x14ac:dyDescent="0.25">
      <c r="A283">
        <v>44</v>
      </c>
      <c r="B283" s="1" t="s">
        <v>298</v>
      </c>
      <c r="C283" s="1" t="s">
        <v>299</v>
      </c>
      <c r="D283" s="1" t="s">
        <v>300</v>
      </c>
      <c r="E283">
        <v>82.302000000000007</v>
      </c>
      <c r="F283">
        <v>83.129000000000005</v>
      </c>
      <c r="G283">
        <v>43</v>
      </c>
      <c r="H283" s="1" t="s">
        <v>298</v>
      </c>
      <c r="I283" s="1" t="s">
        <v>74</v>
      </c>
      <c r="J283" s="5" t="s">
        <v>1926</v>
      </c>
      <c r="K283">
        <v>96.694000000000003</v>
      </c>
      <c r="L283">
        <v>97.665999999999997</v>
      </c>
      <c r="M283" t="s">
        <v>1998</v>
      </c>
      <c r="N283">
        <v>62.5</v>
      </c>
      <c r="O283" s="1">
        <f>AVERAGE(CombinedDelayMatch[[#This Row],[Min Trace Delay (ps)]],CombinedDelayMatch[[#This Row],[Max Trace Delay (ps)]])</f>
        <v>82.715500000000006</v>
      </c>
      <c r="P283" s="1">
        <f>AVERAGE(CombinedDelayMatch[[#This Row],[xczu5ev-sfvc784-1-e.Min Trace Delay (ps)]],CombinedDelayMatch[[#This Row],[xczu5ev-sfvc784-1-e.Max Trace Delay (ps)]])</f>
        <v>97.18</v>
      </c>
      <c r="Q283" s="1">
        <f>_xlfn.AGGREGATE(1,6,CombinedDelayMatch[[#This Row],[Average 2CG (ps)]],CombinedDelayMatch[[#This Row],[Average 5EV (ps)]])</f>
        <v>89.947750000000013</v>
      </c>
      <c r="R283" s="2">
        <f>-(IFERROR(CombinedDelayMatch[[#This Row],[Average]], 0)-IFERROR(CombinedDelayMatch[[#This Row],[Average 5EV (ps)]],0))</f>
        <v>7.2322499999999934</v>
      </c>
      <c r="S283"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-8.8089999999999975</v>
      </c>
      <c r="T283"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83" s="4">
        <f>CombinedDelayMatch[[#This Row],[Average]]+CombinedDelayMatch[[#This Row],[5EV Adjustment]]</f>
        <v>89.947750000000013</v>
      </c>
      <c r="V283" s="4">
        <f>CombinedDelayMatch[[#This Row],[Adj. Average (ps)]]/6.5</f>
        <v>13.838115384615387</v>
      </c>
      <c r="W283" s="2">
        <f>-(CombinedDelayMatch[[#This Row],[Adj. Average (ps)]]-CombinedDelayMatch[[#This Row],[Average 2CG (ps)]])</f>
        <v>-7.2322500000000076</v>
      </c>
      <c r="X28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8.8089999999999975</v>
      </c>
      <c r="Y283" s="2">
        <f>-(IFERROR(CombinedDelayMatch[[#This Row],[Adj. Average (ps)]], 0)-IFERROR(CombinedDelayMatch[[#This Row],[Average 5EV (ps)]],0))</f>
        <v>7.2322499999999934</v>
      </c>
      <c r="Z28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-8.8089999999999975</v>
      </c>
    </row>
    <row r="284" spans="1:26" x14ac:dyDescent="0.25">
      <c r="A284">
        <v>44</v>
      </c>
      <c r="B284" s="1" t="s">
        <v>301</v>
      </c>
      <c r="C284" s="1" t="s">
        <v>302</v>
      </c>
      <c r="D284" s="1" t="s">
        <v>303</v>
      </c>
      <c r="E284">
        <v>81.539000000000001</v>
      </c>
      <c r="F284">
        <v>82.358000000000004</v>
      </c>
      <c r="G284">
        <v>43</v>
      </c>
      <c r="H284" s="1" t="s">
        <v>301</v>
      </c>
      <c r="I284" s="1" t="s">
        <v>77</v>
      </c>
      <c r="J284" s="5" t="s">
        <v>1925</v>
      </c>
      <c r="K284">
        <v>97.48</v>
      </c>
      <c r="L284">
        <v>98.459000000000003</v>
      </c>
      <c r="M284" t="s">
        <v>1998</v>
      </c>
      <c r="N284">
        <v>62.5</v>
      </c>
      <c r="O284" s="1">
        <f>AVERAGE(CombinedDelayMatch[[#This Row],[Min Trace Delay (ps)]],CombinedDelayMatch[[#This Row],[Max Trace Delay (ps)]])</f>
        <v>81.948499999999996</v>
      </c>
      <c r="P284" s="1">
        <f>AVERAGE(CombinedDelayMatch[[#This Row],[xczu5ev-sfvc784-1-e.Min Trace Delay (ps)]],CombinedDelayMatch[[#This Row],[xczu5ev-sfvc784-1-e.Max Trace Delay (ps)]])</f>
        <v>97.969500000000011</v>
      </c>
      <c r="Q284" s="1">
        <f>_xlfn.AGGREGATE(1,6,CombinedDelayMatch[[#This Row],[Average 2CG (ps)]],CombinedDelayMatch[[#This Row],[Average 5EV (ps)]])</f>
        <v>89.959000000000003</v>
      </c>
      <c r="R284" s="2">
        <f>-(IFERROR(CombinedDelayMatch[[#This Row],[Average]], 0)-IFERROR(CombinedDelayMatch[[#This Row],[Average 5EV (ps)]],0))</f>
        <v>8.0105000000000075</v>
      </c>
      <c r="S284"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-8.0307499999999834</v>
      </c>
      <c r="T284"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84" s="4">
        <f>CombinedDelayMatch[[#This Row],[Average]]+CombinedDelayMatch[[#This Row],[5EV Adjustment]]</f>
        <v>89.959000000000003</v>
      </c>
      <c r="V284" s="4">
        <f>CombinedDelayMatch[[#This Row],[Adj. Average (ps)]]/6.5</f>
        <v>13.839846153846155</v>
      </c>
      <c r="W284" s="2">
        <f>-(CombinedDelayMatch[[#This Row],[Adj. Average (ps)]]-CombinedDelayMatch[[#This Row],[Average 2CG (ps)]])</f>
        <v>-8.0105000000000075</v>
      </c>
      <c r="X28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8.0307499999999976</v>
      </c>
      <c r="Y284" s="2">
        <f>-(IFERROR(CombinedDelayMatch[[#This Row],[Adj. Average (ps)]], 0)-IFERROR(CombinedDelayMatch[[#This Row],[Average 5EV (ps)]],0))</f>
        <v>8.0105000000000075</v>
      </c>
      <c r="Z28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-8.0307499999999834</v>
      </c>
    </row>
    <row r="285" spans="1:26" x14ac:dyDescent="0.25">
      <c r="A285">
        <v>44</v>
      </c>
      <c r="B285" s="1" t="s">
        <v>304</v>
      </c>
      <c r="C285" s="1" t="s">
        <v>305</v>
      </c>
      <c r="D285" s="1" t="s">
        <v>306</v>
      </c>
      <c r="E285">
        <v>76.561000000000007</v>
      </c>
      <c r="F285">
        <v>77.331000000000003</v>
      </c>
      <c r="G285">
        <v>43</v>
      </c>
      <c r="H285" s="1" t="s">
        <v>304</v>
      </c>
      <c r="I285" s="1" t="s">
        <v>80</v>
      </c>
      <c r="J285" s="5" t="s">
        <v>1924</v>
      </c>
      <c r="K285">
        <v>88.162000000000006</v>
      </c>
      <c r="L285">
        <v>89.048000000000002</v>
      </c>
      <c r="M285" t="s">
        <v>1998</v>
      </c>
      <c r="N285">
        <v>62.5</v>
      </c>
      <c r="O285" s="1">
        <f>AVERAGE(CombinedDelayMatch[[#This Row],[Min Trace Delay (ps)]],CombinedDelayMatch[[#This Row],[Max Trace Delay (ps)]])</f>
        <v>76.945999999999998</v>
      </c>
      <c r="P285" s="1">
        <f>AVERAGE(CombinedDelayMatch[[#This Row],[xczu5ev-sfvc784-1-e.Min Trace Delay (ps)]],CombinedDelayMatch[[#This Row],[xczu5ev-sfvc784-1-e.Max Trace Delay (ps)]])</f>
        <v>88.605000000000004</v>
      </c>
      <c r="Q285" s="1">
        <f>_xlfn.AGGREGATE(1,6,CombinedDelayMatch[[#This Row],[Average 2CG (ps)]],CombinedDelayMatch[[#This Row],[Average 5EV (ps)]])</f>
        <v>82.775499999999994</v>
      </c>
      <c r="R285" s="2">
        <f>-(IFERROR(CombinedDelayMatch[[#This Row],[Average]], 0)-IFERROR(CombinedDelayMatch[[#This Row],[Average 5EV (ps)]],0))</f>
        <v>5.8295000000000101</v>
      </c>
      <c r="S285"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-10.211749999999981</v>
      </c>
      <c r="T285"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85" s="4">
        <f>CombinedDelayMatch[[#This Row],[Average]]+CombinedDelayMatch[[#This Row],[5EV Adjustment]]</f>
        <v>82.775499999999994</v>
      </c>
      <c r="V285" s="4">
        <f>CombinedDelayMatch[[#This Row],[Adj. Average (ps)]]/6.5</f>
        <v>12.734692307692306</v>
      </c>
      <c r="W285" s="2">
        <f>-(CombinedDelayMatch[[#This Row],[Adj. Average (ps)]]-CombinedDelayMatch[[#This Row],[Average 2CG (ps)]])</f>
        <v>-5.8294999999999959</v>
      </c>
      <c r="X28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10.211750000000009</v>
      </c>
      <c r="Y285" s="2">
        <f>-(IFERROR(CombinedDelayMatch[[#This Row],[Adj. Average (ps)]], 0)-IFERROR(CombinedDelayMatch[[#This Row],[Average 5EV (ps)]],0))</f>
        <v>5.8295000000000101</v>
      </c>
      <c r="Z28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-10.211749999999981</v>
      </c>
    </row>
    <row r="286" spans="1:26" x14ac:dyDescent="0.25">
      <c r="A286">
        <v>44</v>
      </c>
      <c r="B286" s="1" t="s">
        <v>307</v>
      </c>
      <c r="C286" s="1" t="s">
        <v>308</v>
      </c>
      <c r="D286" s="1" t="s">
        <v>309</v>
      </c>
      <c r="E286">
        <v>76.298000000000002</v>
      </c>
      <c r="F286">
        <v>77.063999999999993</v>
      </c>
      <c r="G286">
        <v>43</v>
      </c>
      <c r="H286" s="1" t="s">
        <v>307</v>
      </c>
      <c r="I286" s="1" t="s">
        <v>83</v>
      </c>
      <c r="J286" s="5" t="s">
        <v>1923</v>
      </c>
      <c r="K286">
        <v>87.997</v>
      </c>
      <c r="L286">
        <v>88.882000000000005</v>
      </c>
      <c r="M286" t="s">
        <v>1998</v>
      </c>
      <c r="N286">
        <v>62.5</v>
      </c>
      <c r="O286" s="1">
        <f>AVERAGE(CombinedDelayMatch[[#This Row],[Min Trace Delay (ps)]],CombinedDelayMatch[[#This Row],[Max Trace Delay (ps)]])</f>
        <v>76.680999999999997</v>
      </c>
      <c r="P286" s="1">
        <f>AVERAGE(CombinedDelayMatch[[#This Row],[xczu5ev-sfvc784-1-e.Min Trace Delay (ps)]],CombinedDelayMatch[[#This Row],[xczu5ev-sfvc784-1-e.Max Trace Delay (ps)]])</f>
        <v>88.43950000000001</v>
      </c>
      <c r="Q286" s="1">
        <f>_xlfn.AGGREGATE(1,6,CombinedDelayMatch[[#This Row],[Average 2CG (ps)]],CombinedDelayMatch[[#This Row],[Average 5EV (ps)]])</f>
        <v>82.560249999999996</v>
      </c>
      <c r="R286" s="2">
        <f>-(IFERROR(CombinedDelayMatch[[#This Row],[Average]], 0)-IFERROR(CombinedDelayMatch[[#This Row],[Average 5EV (ps)]],0))</f>
        <v>5.8792500000000132</v>
      </c>
      <c r="S286"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-10.161999999999978</v>
      </c>
      <c r="T286"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86" s="4">
        <f>CombinedDelayMatch[[#This Row],[Average]]+CombinedDelayMatch[[#This Row],[5EV Adjustment]]</f>
        <v>82.560249999999996</v>
      </c>
      <c r="V286" s="4">
        <f>CombinedDelayMatch[[#This Row],[Adj. Average (ps)]]/6.5</f>
        <v>12.701576923076923</v>
      </c>
      <c r="W286" s="2">
        <f>-(CombinedDelayMatch[[#This Row],[Adj. Average (ps)]]-CombinedDelayMatch[[#This Row],[Average 2CG (ps)]])</f>
        <v>-5.879249999999999</v>
      </c>
      <c r="X28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10.162000000000006</v>
      </c>
      <c r="Y286" s="2">
        <f>-(IFERROR(CombinedDelayMatch[[#This Row],[Adj. Average (ps)]], 0)-IFERROR(CombinedDelayMatch[[#This Row],[Average 5EV (ps)]],0))</f>
        <v>5.8792500000000132</v>
      </c>
      <c r="Z28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-10.161999999999978</v>
      </c>
    </row>
    <row r="287" spans="1:26" x14ac:dyDescent="0.25">
      <c r="A287">
        <v>64</v>
      </c>
      <c r="B287" s="1" t="s">
        <v>379</v>
      </c>
      <c r="C287" s="1" t="s">
        <v>380</v>
      </c>
      <c r="D287" s="1" t="s">
        <v>381</v>
      </c>
      <c r="E287">
        <v>71.858999999999995</v>
      </c>
      <c r="F287">
        <v>72.581000000000003</v>
      </c>
      <c r="G287">
        <v>64</v>
      </c>
      <c r="H287" s="1" t="s">
        <v>379</v>
      </c>
      <c r="I287" s="1" t="s">
        <v>1801</v>
      </c>
      <c r="J287" s="5" t="s">
        <v>381</v>
      </c>
      <c r="K287">
        <v>104.66500000000001</v>
      </c>
      <c r="L287">
        <v>105.717</v>
      </c>
      <c r="M287" t="s">
        <v>1998</v>
      </c>
      <c r="N287">
        <v>62.5</v>
      </c>
      <c r="O287" s="1">
        <f>AVERAGE(CombinedDelayMatch[[#This Row],[Min Trace Delay (ps)]],CombinedDelayMatch[[#This Row],[Max Trace Delay (ps)]])</f>
        <v>72.22</v>
      </c>
      <c r="P287" s="1">
        <f>AVERAGE(CombinedDelayMatch[[#This Row],[xczu5ev-sfvc784-1-e.Min Trace Delay (ps)]],CombinedDelayMatch[[#This Row],[xczu5ev-sfvc784-1-e.Max Trace Delay (ps)]])</f>
        <v>105.191</v>
      </c>
      <c r="Q287" s="1">
        <f>_xlfn.AGGREGATE(1,6,CombinedDelayMatch[[#This Row],[Average 2CG (ps)]],CombinedDelayMatch[[#This Row],[Average 5EV (ps)]])</f>
        <v>88.705500000000001</v>
      </c>
      <c r="R287" s="2">
        <f>-(IFERROR(CombinedDelayMatch[[#This Row],[Average]], 0)-IFERROR(CombinedDelayMatch[[#This Row],[Average 5EV (ps)]],0))</f>
        <v>16.485500000000002</v>
      </c>
      <c r="S287"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0.44425000000001091</v>
      </c>
      <c r="T287"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87" s="4">
        <f>CombinedDelayMatch[[#This Row],[Average]]+CombinedDelayMatch[[#This Row],[5EV Adjustment]]</f>
        <v>88.705500000000001</v>
      </c>
      <c r="V287" s="4">
        <f>CombinedDelayMatch[[#This Row],[Adj. Average (ps)]]/6.5</f>
        <v>13.647</v>
      </c>
      <c r="W287" s="2">
        <f>-(CombinedDelayMatch[[#This Row],[Adj. Average (ps)]]-CombinedDelayMatch[[#This Row],[Average 2CG (ps)]])</f>
        <v>-16.485500000000002</v>
      </c>
      <c r="X28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-0.4442499999999967</v>
      </c>
      <c r="Y287" s="2">
        <f>-(IFERROR(CombinedDelayMatch[[#This Row],[Adj. Average (ps)]], 0)-IFERROR(CombinedDelayMatch[[#This Row],[Average 5EV (ps)]],0))</f>
        <v>16.485500000000002</v>
      </c>
      <c r="Z28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0.44425000000001091</v>
      </c>
    </row>
    <row r="288" spans="1:26" x14ac:dyDescent="0.25">
      <c r="A288">
        <v>64</v>
      </c>
      <c r="B288" s="1" t="s">
        <v>382</v>
      </c>
      <c r="C288" s="1" t="s">
        <v>383</v>
      </c>
      <c r="D288" s="1" t="s">
        <v>384</v>
      </c>
      <c r="E288">
        <v>70.966999999999999</v>
      </c>
      <c r="F288">
        <v>71.680000000000007</v>
      </c>
      <c r="G288">
        <v>64</v>
      </c>
      <c r="H288" s="1" t="s">
        <v>382</v>
      </c>
      <c r="I288" s="1" t="s">
        <v>1800</v>
      </c>
      <c r="J288" s="5" t="s">
        <v>384</v>
      </c>
      <c r="K288">
        <v>103.869</v>
      </c>
      <c r="L288">
        <v>104.913</v>
      </c>
      <c r="M288" t="s">
        <v>1998</v>
      </c>
      <c r="N288">
        <v>62.5</v>
      </c>
      <c r="O288" s="1">
        <f>AVERAGE(CombinedDelayMatch[[#This Row],[Min Trace Delay (ps)]],CombinedDelayMatch[[#This Row],[Max Trace Delay (ps)]])</f>
        <v>71.323499999999996</v>
      </c>
      <c r="P288" s="1">
        <f>AVERAGE(CombinedDelayMatch[[#This Row],[xczu5ev-sfvc784-1-e.Min Trace Delay (ps)]],CombinedDelayMatch[[#This Row],[xczu5ev-sfvc784-1-e.Max Trace Delay (ps)]])</f>
        <v>104.39099999999999</v>
      </c>
      <c r="Q288" s="1">
        <f>_xlfn.AGGREGATE(1,6,CombinedDelayMatch[[#This Row],[Average 2CG (ps)]],CombinedDelayMatch[[#This Row],[Average 5EV (ps)]])</f>
        <v>87.857249999999993</v>
      </c>
      <c r="R288" s="2">
        <f>-(IFERROR(CombinedDelayMatch[[#This Row],[Average]], 0)-IFERROR(CombinedDelayMatch[[#This Row],[Average 5EV (ps)]],0))</f>
        <v>16.533749999999998</v>
      </c>
      <c r="S288"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0.49250000000000682</v>
      </c>
      <c r="T288"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88" s="4">
        <f>CombinedDelayMatch[[#This Row],[Average]]+CombinedDelayMatch[[#This Row],[5EV Adjustment]]</f>
        <v>87.857249999999993</v>
      </c>
      <c r="V288" s="4">
        <f>CombinedDelayMatch[[#This Row],[Adj. Average (ps)]]/6.5</f>
        <v>13.516499999999999</v>
      </c>
      <c r="W288" s="2">
        <f>-(CombinedDelayMatch[[#This Row],[Adj. Average (ps)]]-CombinedDelayMatch[[#This Row],[Average 2CG (ps)]])</f>
        <v>-16.533749999999998</v>
      </c>
      <c r="X28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-0.49249999999999261</v>
      </c>
      <c r="Y288" s="2">
        <f>-(IFERROR(CombinedDelayMatch[[#This Row],[Adj. Average (ps)]], 0)-IFERROR(CombinedDelayMatch[[#This Row],[Average 5EV (ps)]],0))</f>
        <v>16.533749999999998</v>
      </c>
      <c r="Z28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0.49250000000000682</v>
      </c>
    </row>
    <row r="289" spans="1:26" x14ac:dyDescent="0.25">
      <c r="A289">
        <v>64</v>
      </c>
      <c r="B289" s="1" t="s">
        <v>397</v>
      </c>
      <c r="C289" s="1" t="s">
        <v>398</v>
      </c>
      <c r="D289" s="1" t="s">
        <v>399</v>
      </c>
      <c r="E289">
        <v>107.82599999999999</v>
      </c>
      <c r="F289">
        <v>108.91</v>
      </c>
      <c r="G289">
        <v>64</v>
      </c>
      <c r="H289" s="1" t="s">
        <v>397</v>
      </c>
      <c r="I289" s="1" t="s">
        <v>1795</v>
      </c>
      <c r="J289" s="5" t="s">
        <v>399</v>
      </c>
      <c r="K289">
        <v>125.149</v>
      </c>
      <c r="L289">
        <v>126.407</v>
      </c>
      <c r="M289" t="s">
        <v>1998</v>
      </c>
      <c r="N289">
        <v>62.5</v>
      </c>
      <c r="O289" s="1">
        <f>AVERAGE(CombinedDelayMatch[[#This Row],[Min Trace Delay (ps)]],CombinedDelayMatch[[#This Row],[Max Trace Delay (ps)]])</f>
        <v>108.36799999999999</v>
      </c>
      <c r="P289" s="1">
        <f>AVERAGE(CombinedDelayMatch[[#This Row],[xczu5ev-sfvc784-1-e.Min Trace Delay (ps)]],CombinedDelayMatch[[#This Row],[xczu5ev-sfvc784-1-e.Max Trace Delay (ps)]])</f>
        <v>125.77799999999999</v>
      </c>
      <c r="Q289" s="1">
        <f>_xlfn.AGGREGATE(1,6,CombinedDelayMatch[[#This Row],[Average 2CG (ps)]],CombinedDelayMatch[[#This Row],[Average 5EV (ps)]])</f>
        <v>117.07299999999999</v>
      </c>
      <c r="R289" s="2">
        <f>-(IFERROR(CombinedDelayMatch[[#This Row],[Average]], 0)-IFERROR(CombinedDelayMatch[[#This Row],[Average 5EV (ps)]],0))</f>
        <v>8.7049999999999983</v>
      </c>
      <c r="S289"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-7.3362499999999926</v>
      </c>
      <c r="T289"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89" s="4">
        <f>CombinedDelayMatch[[#This Row],[Average]]+CombinedDelayMatch[[#This Row],[5EV Adjustment]]</f>
        <v>117.07299999999999</v>
      </c>
      <c r="V289" s="4">
        <f>CombinedDelayMatch[[#This Row],[Adj. Average (ps)]]/6.5</f>
        <v>18.011230769230767</v>
      </c>
      <c r="W289" s="2">
        <f>-(CombinedDelayMatch[[#This Row],[Adj. Average (ps)]]-CombinedDelayMatch[[#This Row],[Average 2CG (ps)]])</f>
        <v>-8.7049999999999983</v>
      </c>
      <c r="X28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7.3362500000000068</v>
      </c>
      <c r="Y289" s="2">
        <f>-(IFERROR(CombinedDelayMatch[[#This Row],[Adj. Average (ps)]], 0)-IFERROR(CombinedDelayMatch[[#This Row],[Average 5EV (ps)]],0))</f>
        <v>8.7049999999999983</v>
      </c>
      <c r="Z28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-7.3362499999999926</v>
      </c>
    </row>
    <row r="290" spans="1:26" x14ac:dyDescent="0.25">
      <c r="A290">
        <v>64</v>
      </c>
      <c r="B290" s="1" t="s">
        <v>400</v>
      </c>
      <c r="C290" s="1" t="s">
        <v>401</v>
      </c>
      <c r="D290" s="1" t="s">
        <v>402</v>
      </c>
      <c r="E290">
        <v>107.56100000000001</v>
      </c>
      <c r="F290">
        <v>108.642</v>
      </c>
      <c r="G290">
        <v>64</v>
      </c>
      <c r="H290" s="1" t="s">
        <v>400</v>
      </c>
      <c r="I290" s="1" t="s">
        <v>1794</v>
      </c>
      <c r="J290" s="5" t="s">
        <v>402</v>
      </c>
      <c r="K290">
        <v>124.764</v>
      </c>
      <c r="L290">
        <v>126.018</v>
      </c>
      <c r="M290" t="s">
        <v>1998</v>
      </c>
      <c r="N290">
        <v>62.5</v>
      </c>
      <c r="O290" s="1">
        <f>AVERAGE(CombinedDelayMatch[[#This Row],[Min Trace Delay (ps)]],CombinedDelayMatch[[#This Row],[Max Trace Delay (ps)]])</f>
        <v>108.1015</v>
      </c>
      <c r="P290" s="1">
        <f>AVERAGE(CombinedDelayMatch[[#This Row],[xczu5ev-sfvc784-1-e.Min Trace Delay (ps)]],CombinedDelayMatch[[#This Row],[xczu5ev-sfvc784-1-e.Max Trace Delay (ps)]])</f>
        <v>125.39099999999999</v>
      </c>
      <c r="Q290" s="1">
        <f>_xlfn.AGGREGATE(1,6,CombinedDelayMatch[[#This Row],[Average 2CG (ps)]],CombinedDelayMatch[[#This Row],[Average 5EV (ps)]])</f>
        <v>116.74625</v>
      </c>
      <c r="R290" s="2">
        <f>-(IFERROR(CombinedDelayMatch[[#This Row],[Average]], 0)-IFERROR(CombinedDelayMatch[[#This Row],[Average 5EV (ps)]],0))</f>
        <v>8.6447499999999877</v>
      </c>
      <c r="S290"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-7.3965000000000032</v>
      </c>
      <c r="T290"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90" s="4">
        <f>CombinedDelayMatch[[#This Row],[Average]]+CombinedDelayMatch[[#This Row],[5EV Adjustment]]</f>
        <v>116.74625</v>
      </c>
      <c r="V290" s="4">
        <f>CombinedDelayMatch[[#This Row],[Adj. Average (ps)]]/6.5</f>
        <v>17.96096153846154</v>
      </c>
      <c r="W290" s="2">
        <f>-(CombinedDelayMatch[[#This Row],[Adj. Average (ps)]]-CombinedDelayMatch[[#This Row],[Average 2CG (ps)]])</f>
        <v>-8.6447500000000019</v>
      </c>
      <c r="X29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7.3965000000000032</v>
      </c>
      <c r="Y290" s="2">
        <f>-(IFERROR(CombinedDelayMatch[[#This Row],[Adj. Average (ps)]], 0)-IFERROR(CombinedDelayMatch[[#This Row],[Average 5EV (ps)]],0))</f>
        <v>8.6447499999999877</v>
      </c>
      <c r="Z29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-7.3965000000000032</v>
      </c>
    </row>
    <row r="291" spans="1:26" x14ac:dyDescent="0.25">
      <c r="A291">
        <v>64</v>
      </c>
      <c r="B291" s="1" t="s">
        <v>427</v>
      </c>
      <c r="C291" s="1" t="s">
        <v>428</v>
      </c>
      <c r="D291" s="1" t="s">
        <v>429</v>
      </c>
      <c r="E291">
        <v>81.563000000000002</v>
      </c>
      <c r="F291">
        <v>82.382999999999996</v>
      </c>
      <c r="G291">
        <v>64</v>
      </c>
      <c r="H291" s="1" t="s">
        <v>427</v>
      </c>
      <c r="I291" s="1" t="s">
        <v>1785</v>
      </c>
      <c r="J291" s="5" t="s">
        <v>429</v>
      </c>
      <c r="K291">
        <v>120.22199999999999</v>
      </c>
      <c r="L291">
        <v>121.431</v>
      </c>
      <c r="M291" t="s">
        <v>1998</v>
      </c>
      <c r="N291">
        <v>62.5</v>
      </c>
      <c r="O291" s="1">
        <f>AVERAGE(CombinedDelayMatch[[#This Row],[Min Trace Delay (ps)]],CombinedDelayMatch[[#This Row],[Max Trace Delay (ps)]])</f>
        <v>81.972999999999999</v>
      </c>
      <c r="P291" s="1">
        <f>AVERAGE(CombinedDelayMatch[[#This Row],[xczu5ev-sfvc784-1-e.Min Trace Delay (ps)]],CombinedDelayMatch[[#This Row],[xczu5ev-sfvc784-1-e.Max Trace Delay (ps)]])</f>
        <v>120.8265</v>
      </c>
      <c r="Q291" s="1">
        <f>_xlfn.AGGREGATE(1,6,CombinedDelayMatch[[#This Row],[Average 2CG (ps)]],CombinedDelayMatch[[#This Row],[Average 5EV (ps)]])</f>
        <v>101.39975</v>
      </c>
      <c r="R291" s="2">
        <f>-(IFERROR(CombinedDelayMatch[[#This Row],[Average]], 0)-IFERROR(CombinedDelayMatch[[#This Row],[Average 5EV (ps)]],0))</f>
        <v>19.426749999999998</v>
      </c>
      <c r="S291"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3.3855000000000075</v>
      </c>
      <c r="T291"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91" s="4">
        <f>CombinedDelayMatch[[#This Row],[Average]]+CombinedDelayMatch[[#This Row],[5EV Adjustment]]</f>
        <v>101.39975</v>
      </c>
      <c r="V291" s="4">
        <f>CombinedDelayMatch[[#This Row],[Adj. Average (ps)]]/6.5</f>
        <v>15.599961538461539</v>
      </c>
      <c r="W291" s="2">
        <f>-(CombinedDelayMatch[[#This Row],[Adj. Average (ps)]]-CombinedDelayMatch[[#This Row],[Average 2CG (ps)]])</f>
        <v>-19.426749999999998</v>
      </c>
      <c r="X29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-3.3854999999999933</v>
      </c>
      <c r="Y291" s="2">
        <f>-(IFERROR(CombinedDelayMatch[[#This Row],[Adj. Average (ps)]], 0)-IFERROR(CombinedDelayMatch[[#This Row],[Average 5EV (ps)]],0))</f>
        <v>19.426749999999998</v>
      </c>
      <c r="Z29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3.3855000000000075</v>
      </c>
    </row>
    <row r="292" spans="1:26" x14ac:dyDescent="0.25">
      <c r="A292">
        <v>64</v>
      </c>
      <c r="B292" s="1" t="s">
        <v>430</v>
      </c>
      <c r="C292" s="1" t="s">
        <v>431</v>
      </c>
      <c r="D292" s="1" t="s">
        <v>432</v>
      </c>
      <c r="E292">
        <v>80.751000000000005</v>
      </c>
      <c r="F292">
        <v>81.563000000000002</v>
      </c>
      <c r="G292">
        <v>64</v>
      </c>
      <c r="H292" s="1" t="s">
        <v>430</v>
      </c>
      <c r="I292" s="1" t="s">
        <v>1784</v>
      </c>
      <c r="J292" s="5" t="s">
        <v>432</v>
      </c>
      <c r="K292">
        <v>119.46</v>
      </c>
      <c r="L292">
        <v>120.66</v>
      </c>
      <c r="M292" t="s">
        <v>1998</v>
      </c>
      <c r="N292">
        <v>62.5</v>
      </c>
      <c r="O292" s="1">
        <f>AVERAGE(CombinedDelayMatch[[#This Row],[Min Trace Delay (ps)]],CombinedDelayMatch[[#This Row],[Max Trace Delay (ps)]])</f>
        <v>81.157000000000011</v>
      </c>
      <c r="P292" s="1">
        <f>AVERAGE(CombinedDelayMatch[[#This Row],[xczu5ev-sfvc784-1-e.Min Trace Delay (ps)]],CombinedDelayMatch[[#This Row],[xczu5ev-sfvc784-1-e.Max Trace Delay (ps)]])</f>
        <v>120.06</v>
      </c>
      <c r="Q292" s="1">
        <f>_xlfn.AGGREGATE(1,6,CombinedDelayMatch[[#This Row],[Average 2CG (ps)]],CombinedDelayMatch[[#This Row],[Average 5EV (ps)]])</f>
        <v>100.60850000000001</v>
      </c>
      <c r="R292" s="2">
        <f>-(IFERROR(CombinedDelayMatch[[#This Row],[Average]], 0)-IFERROR(CombinedDelayMatch[[#This Row],[Average 5EV (ps)]],0))</f>
        <v>19.451499999999996</v>
      </c>
      <c r="S292"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3.4102500000000049</v>
      </c>
      <c r="T292"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92" s="4">
        <f>CombinedDelayMatch[[#This Row],[Average]]+CombinedDelayMatch[[#This Row],[5EV Adjustment]]</f>
        <v>100.60850000000001</v>
      </c>
      <c r="V292" s="4">
        <f>CombinedDelayMatch[[#This Row],[Adj. Average (ps)]]/6.5</f>
        <v>15.47823076923077</v>
      </c>
      <c r="W292" s="2">
        <f>-(CombinedDelayMatch[[#This Row],[Adj. Average (ps)]]-CombinedDelayMatch[[#This Row],[Average 2CG (ps)]])</f>
        <v>-19.451499999999996</v>
      </c>
      <c r="X29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-3.4102499999999907</v>
      </c>
      <c r="Y292" s="2">
        <f>-(IFERROR(CombinedDelayMatch[[#This Row],[Adj. Average (ps)]], 0)-IFERROR(CombinedDelayMatch[[#This Row],[Average 5EV (ps)]],0))</f>
        <v>19.451499999999996</v>
      </c>
      <c r="Z29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3.4102500000000049</v>
      </c>
    </row>
    <row r="293" spans="1:26" x14ac:dyDescent="0.25">
      <c r="A293">
        <v>64</v>
      </c>
      <c r="B293" s="1" t="s">
        <v>436</v>
      </c>
      <c r="C293" s="1" t="s">
        <v>437</v>
      </c>
      <c r="D293" s="1" t="s">
        <v>438</v>
      </c>
      <c r="E293">
        <v>77.405000000000001</v>
      </c>
      <c r="F293">
        <v>78.183000000000007</v>
      </c>
      <c r="G293">
        <v>64</v>
      </c>
      <c r="H293" s="1" t="s">
        <v>436</v>
      </c>
      <c r="I293" s="1" t="s">
        <v>1782</v>
      </c>
      <c r="J293" s="5" t="s">
        <v>438</v>
      </c>
      <c r="K293">
        <v>108.48</v>
      </c>
      <c r="L293">
        <v>109.57</v>
      </c>
      <c r="M293" t="s">
        <v>1998</v>
      </c>
      <c r="N293">
        <v>62.5</v>
      </c>
      <c r="O293" s="1">
        <f>AVERAGE(CombinedDelayMatch[[#This Row],[Min Trace Delay (ps)]],CombinedDelayMatch[[#This Row],[Max Trace Delay (ps)]])</f>
        <v>77.794000000000011</v>
      </c>
      <c r="P293" s="1">
        <f>AVERAGE(CombinedDelayMatch[[#This Row],[xczu5ev-sfvc784-1-e.Min Trace Delay (ps)]],CombinedDelayMatch[[#This Row],[xczu5ev-sfvc784-1-e.Max Trace Delay (ps)]])</f>
        <v>109.02500000000001</v>
      </c>
      <c r="Q293" s="1">
        <f>_xlfn.AGGREGATE(1,6,CombinedDelayMatch[[#This Row],[Average 2CG (ps)]],CombinedDelayMatch[[#This Row],[Average 5EV (ps)]])</f>
        <v>93.409500000000008</v>
      </c>
      <c r="R293" s="2">
        <f>-(IFERROR(CombinedDelayMatch[[#This Row],[Average]], 0)-IFERROR(CombinedDelayMatch[[#This Row],[Average 5EV (ps)]],0))</f>
        <v>15.615499999999997</v>
      </c>
      <c r="S293"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-0.42574999999999363</v>
      </c>
      <c r="T293"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93" s="4">
        <f>CombinedDelayMatch[[#This Row],[Average]]+CombinedDelayMatch[[#This Row],[5EV Adjustment]]</f>
        <v>93.409500000000008</v>
      </c>
      <c r="V293" s="4">
        <f>CombinedDelayMatch[[#This Row],[Adj. Average (ps)]]/6.5</f>
        <v>14.370692307692309</v>
      </c>
      <c r="W293" s="2">
        <f>-(CombinedDelayMatch[[#This Row],[Adj. Average (ps)]]-CombinedDelayMatch[[#This Row],[Average 2CG (ps)]])</f>
        <v>-15.615499999999997</v>
      </c>
      <c r="X29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0.42575000000000784</v>
      </c>
      <c r="Y293" s="2">
        <f>-(IFERROR(CombinedDelayMatch[[#This Row],[Adj. Average (ps)]], 0)-IFERROR(CombinedDelayMatch[[#This Row],[Average 5EV (ps)]],0))</f>
        <v>15.615499999999997</v>
      </c>
      <c r="Z29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-0.42574999999999363</v>
      </c>
    </row>
    <row r="294" spans="1:26" x14ac:dyDescent="0.25">
      <c r="A294">
        <v>64</v>
      </c>
      <c r="B294" s="1" t="s">
        <v>463</v>
      </c>
      <c r="C294" s="1" t="s">
        <v>464</v>
      </c>
      <c r="D294" s="1" t="s">
        <v>465</v>
      </c>
      <c r="E294">
        <v>81.948999999999998</v>
      </c>
      <c r="F294">
        <v>82.772000000000006</v>
      </c>
      <c r="G294">
        <v>64</v>
      </c>
      <c r="H294" s="1" t="s">
        <v>463</v>
      </c>
      <c r="I294" s="1" t="s">
        <v>1773</v>
      </c>
      <c r="J294" s="5" t="s">
        <v>465</v>
      </c>
      <c r="K294">
        <v>128.53800000000001</v>
      </c>
      <c r="L294">
        <v>129.83000000000001</v>
      </c>
      <c r="M294" t="s">
        <v>1998</v>
      </c>
      <c r="N294">
        <v>62.5</v>
      </c>
      <c r="O294" s="1">
        <f>AVERAGE(CombinedDelayMatch[[#This Row],[Min Trace Delay (ps)]],CombinedDelayMatch[[#This Row],[Max Trace Delay (ps)]])</f>
        <v>82.360500000000002</v>
      </c>
      <c r="P294" s="1">
        <f>AVERAGE(CombinedDelayMatch[[#This Row],[xczu5ev-sfvc784-1-e.Min Trace Delay (ps)]],CombinedDelayMatch[[#This Row],[xczu5ev-sfvc784-1-e.Max Trace Delay (ps)]])</f>
        <v>129.18400000000003</v>
      </c>
      <c r="Q294" s="1">
        <f>_xlfn.AGGREGATE(1,6,CombinedDelayMatch[[#This Row],[Average 2CG (ps)]],CombinedDelayMatch[[#This Row],[Average 5EV (ps)]])</f>
        <v>105.77225000000001</v>
      </c>
      <c r="R294" s="2">
        <f>-(IFERROR(CombinedDelayMatch[[#This Row],[Average]], 0)-IFERROR(CombinedDelayMatch[[#This Row],[Average 5EV (ps)]],0))</f>
        <v>23.411750000000012</v>
      </c>
      <c r="S294"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7.3705000000000211</v>
      </c>
      <c r="T294"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94" s="4">
        <f>CombinedDelayMatch[[#This Row],[Average]]+CombinedDelayMatch[[#This Row],[5EV Adjustment]]</f>
        <v>105.77225000000001</v>
      </c>
      <c r="V294" s="4">
        <f>CombinedDelayMatch[[#This Row],[Adj. Average (ps)]]/6.5</f>
        <v>16.272653846153847</v>
      </c>
      <c r="W294" s="2">
        <f>-(CombinedDelayMatch[[#This Row],[Adj. Average (ps)]]-CombinedDelayMatch[[#This Row],[Average 2CG (ps)]])</f>
        <v>-23.411750000000012</v>
      </c>
      <c r="X29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-7.3705000000000069</v>
      </c>
      <c r="Y294" s="2">
        <f>-(IFERROR(CombinedDelayMatch[[#This Row],[Adj. Average (ps)]], 0)-IFERROR(CombinedDelayMatch[[#This Row],[Average 5EV (ps)]],0))</f>
        <v>23.411750000000012</v>
      </c>
      <c r="Z29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7.3705000000000211</v>
      </c>
    </row>
    <row r="295" spans="1:26" x14ac:dyDescent="0.25">
      <c r="A295">
        <v>64</v>
      </c>
      <c r="B295" s="1" t="s">
        <v>466</v>
      </c>
      <c r="C295" s="1" t="s">
        <v>467</v>
      </c>
      <c r="D295" s="1" t="s">
        <v>468</v>
      </c>
      <c r="E295">
        <v>86.751000000000005</v>
      </c>
      <c r="F295">
        <v>87.623000000000005</v>
      </c>
      <c r="G295">
        <v>64</v>
      </c>
      <c r="H295" s="1" t="s">
        <v>466</v>
      </c>
      <c r="I295" s="1" t="s">
        <v>1772</v>
      </c>
      <c r="J295" s="5" t="s">
        <v>468</v>
      </c>
      <c r="K295">
        <v>124.80800000000001</v>
      </c>
      <c r="L295">
        <v>126.063</v>
      </c>
      <c r="M295" t="s">
        <v>1998</v>
      </c>
      <c r="N295">
        <v>62.5</v>
      </c>
      <c r="O295" s="1">
        <f>AVERAGE(CombinedDelayMatch[[#This Row],[Min Trace Delay (ps)]],CombinedDelayMatch[[#This Row],[Max Trace Delay (ps)]])</f>
        <v>87.187000000000012</v>
      </c>
      <c r="P295" s="1">
        <f>AVERAGE(CombinedDelayMatch[[#This Row],[xczu5ev-sfvc784-1-e.Min Trace Delay (ps)]],CombinedDelayMatch[[#This Row],[xczu5ev-sfvc784-1-e.Max Trace Delay (ps)]])</f>
        <v>125.4355</v>
      </c>
      <c r="Q295" s="1">
        <f>_xlfn.AGGREGATE(1,6,CombinedDelayMatch[[#This Row],[Average 2CG (ps)]],CombinedDelayMatch[[#This Row],[Average 5EV (ps)]])</f>
        <v>106.31125</v>
      </c>
      <c r="R295" s="2">
        <f>-(IFERROR(CombinedDelayMatch[[#This Row],[Average]], 0)-IFERROR(CombinedDelayMatch[[#This Row],[Average 5EV (ps)]],0))</f>
        <v>19.124250000000004</v>
      </c>
      <c r="S295"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3.0830000000000126</v>
      </c>
      <c r="T295"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95" s="4">
        <f>CombinedDelayMatch[[#This Row],[Average]]+CombinedDelayMatch[[#This Row],[5EV Adjustment]]</f>
        <v>106.31125</v>
      </c>
      <c r="V295" s="4">
        <f>CombinedDelayMatch[[#This Row],[Adj. Average (ps)]]/6.5</f>
        <v>16.355576923076924</v>
      </c>
      <c r="W295" s="2">
        <f>-(CombinedDelayMatch[[#This Row],[Adj. Average (ps)]]-CombinedDelayMatch[[#This Row],[Average 2CG (ps)]])</f>
        <v>-19.124249999999989</v>
      </c>
      <c r="X29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-3.0829999999999842</v>
      </c>
      <c r="Y295" s="2">
        <f>-(IFERROR(CombinedDelayMatch[[#This Row],[Adj. Average (ps)]], 0)-IFERROR(CombinedDelayMatch[[#This Row],[Average 5EV (ps)]],0))</f>
        <v>19.124250000000004</v>
      </c>
      <c r="Z29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3.0830000000000126</v>
      </c>
    </row>
    <row r="296" spans="1:26" x14ac:dyDescent="0.25">
      <c r="A296">
        <v>64</v>
      </c>
      <c r="B296" s="1" t="s">
        <v>481</v>
      </c>
      <c r="C296" s="1" t="s">
        <v>482</v>
      </c>
      <c r="D296" s="1" t="s">
        <v>483</v>
      </c>
      <c r="E296">
        <v>108.26600000000001</v>
      </c>
      <c r="F296">
        <v>109.355</v>
      </c>
      <c r="G296">
        <v>64</v>
      </c>
      <c r="H296" s="1" t="s">
        <v>481</v>
      </c>
      <c r="I296" s="1" t="s">
        <v>1767</v>
      </c>
      <c r="J296" s="5" t="s">
        <v>483</v>
      </c>
      <c r="K296">
        <v>139.791</v>
      </c>
      <c r="L296">
        <v>141.196</v>
      </c>
      <c r="M296" t="s">
        <v>1998</v>
      </c>
      <c r="N296">
        <v>62.5</v>
      </c>
      <c r="O296" s="1">
        <f>AVERAGE(CombinedDelayMatch[[#This Row],[Min Trace Delay (ps)]],CombinedDelayMatch[[#This Row],[Max Trace Delay (ps)]])</f>
        <v>108.8105</v>
      </c>
      <c r="P296" s="1">
        <f>AVERAGE(CombinedDelayMatch[[#This Row],[xczu5ev-sfvc784-1-e.Min Trace Delay (ps)]],CombinedDelayMatch[[#This Row],[xczu5ev-sfvc784-1-e.Max Trace Delay (ps)]])</f>
        <v>140.49349999999998</v>
      </c>
      <c r="Q296" s="1">
        <f>_xlfn.AGGREGATE(1,6,CombinedDelayMatch[[#This Row],[Average 2CG (ps)]],CombinedDelayMatch[[#This Row],[Average 5EV (ps)]])</f>
        <v>124.65199999999999</v>
      </c>
      <c r="R296" s="2">
        <f>-(IFERROR(CombinedDelayMatch[[#This Row],[Average]], 0)-IFERROR(CombinedDelayMatch[[#This Row],[Average 5EV (ps)]],0))</f>
        <v>15.841499999999996</v>
      </c>
      <c r="S296"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-0.19974999999999454</v>
      </c>
      <c r="T296"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96" s="4">
        <f>CombinedDelayMatch[[#This Row],[Average]]+CombinedDelayMatch[[#This Row],[5EV Adjustment]]</f>
        <v>124.65199999999999</v>
      </c>
      <c r="V296" s="4">
        <f>CombinedDelayMatch[[#This Row],[Adj. Average (ps)]]/6.5</f>
        <v>19.177230769230768</v>
      </c>
      <c r="W296" s="2">
        <f>-(CombinedDelayMatch[[#This Row],[Adj. Average (ps)]]-CombinedDelayMatch[[#This Row],[Average 2CG (ps)]])</f>
        <v>-15.841499999999982</v>
      </c>
      <c r="X29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0.19975000000002296</v>
      </c>
      <c r="Y296" s="2">
        <f>-(IFERROR(CombinedDelayMatch[[#This Row],[Adj. Average (ps)]], 0)-IFERROR(CombinedDelayMatch[[#This Row],[Average 5EV (ps)]],0))</f>
        <v>15.841499999999996</v>
      </c>
      <c r="Z29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-0.19974999999999454</v>
      </c>
    </row>
    <row r="297" spans="1:26" x14ac:dyDescent="0.25">
      <c r="A297">
        <v>64</v>
      </c>
      <c r="B297" s="1" t="s">
        <v>484</v>
      </c>
      <c r="C297" s="1" t="s">
        <v>485</v>
      </c>
      <c r="D297" s="1" t="s">
        <v>486</v>
      </c>
      <c r="E297">
        <v>104.92</v>
      </c>
      <c r="F297">
        <v>105.97499999999999</v>
      </c>
      <c r="G297">
        <v>64</v>
      </c>
      <c r="H297" s="1" t="s">
        <v>484</v>
      </c>
      <c r="I297" s="1" t="s">
        <v>1766</v>
      </c>
      <c r="J297" s="5" t="s">
        <v>486</v>
      </c>
      <c r="K297">
        <v>137.18700000000001</v>
      </c>
      <c r="L297">
        <v>138.565</v>
      </c>
      <c r="M297" t="s">
        <v>1998</v>
      </c>
      <c r="N297">
        <v>62.5</v>
      </c>
      <c r="O297" s="1">
        <f>AVERAGE(CombinedDelayMatch[[#This Row],[Min Trace Delay (ps)]],CombinedDelayMatch[[#This Row],[Max Trace Delay (ps)]])</f>
        <v>105.44749999999999</v>
      </c>
      <c r="P297" s="1">
        <f>AVERAGE(CombinedDelayMatch[[#This Row],[xczu5ev-sfvc784-1-e.Min Trace Delay (ps)]],CombinedDelayMatch[[#This Row],[xczu5ev-sfvc784-1-e.Max Trace Delay (ps)]])</f>
        <v>137.876</v>
      </c>
      <c r="Q297" s="1">
        <f>_xlfn.AGGREGATE(1,6,CombinedDelayMatch[[#This Row],[Average 2CG (ps)]],CombinedDelayMatch[[#This Row],[Average 5EV (ps)]])</f>
        <v>121.66175</v>
      </c>
      <c r="R297" s="2">
        <f>-(IFERROR(CombinedDelayMatch[[#This Row],[Average]], 0)-IFERROR(CombinedDelayMatch[[#This Row],[Average 5EV (ps)]],0))</f>
        <v>16.214250000000007</v>
      </c>
      <c r="S297"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0.17300000000001603</v>
      </c>
      <c r="T297"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97" s="4">
        <f>CombinedDelayMatch[[#This Row],[Average]]+CombinedDelayMatch[[#This Row],[5EV Adjustment]]</f>
        <v>121.66175</v>
      </c>
      <c r="V297" s="4">
        <f>CombinedDelayMatch[[#This Row],[Adj. Average (ps)]]/6.5</f>
        <v>18.717192307692308</v>
      </c>
      <c r="W297" s="2">
        <f>-(CombinedDelayMatch[[#This Row],[Adj. Average (ps)]]-CombinedDelayMatch[[#This Row],[Average 2CG (ps)]])</f>
        <v>-16.214250000000007</v>
      </c>
      <c r="X29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-0.17300000000000182</v>
      </c>
      <c r="Y297" s="2">
        <f>-(IFERROR(CombinedDelayMatch[[#This Row],[Adj. Average (ps)]], 0)-IFERROR(CombinedDelayMatch[[#This Row],[Average 5EV (ps)]],0))</f>
        <v>16.214250000000007</v>
      </c>
      <c r="Z29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0.17300000000001603</v>
      </c>
    </row>
    <row r="298" spans="1:26" x14ac:dyDescent="0.25">
      <c r="A298">
        <v>64</v>
      </c>
      <c r="B298" s="1" t="s">
        <v>487</v>
      </c>
      <c r="C298" s="1" t="s">
        <v>488</v>
      </c>
      <c r="D298" s="1" t="s">
        <v>489</v>
      </c>
      <c r="E298">
        <v>101.318</v>
      </c>
      <c r="F298">
        <v>102.336</v>
      </c>
      <c r="G298">
        <v>64</v>
      </c>
      <c r="H298" s="1" t="s">
        <v>487</v>
      </c>
      <c r="I298" s="1" t="s">
        <v>1765</v>
      </c>
      <c r="J298" s="5" t="s">
        <v>489</v>
      </c>
      <c r="K298">
        <v>142.745</v>
      </c>
      <c r="L298">
        <v>144.18</v>
      </c>
      <c r="M298" t="s">
        <v>1998</v>
      </c>
      <c r="N298">
        <v>62.5</v>
      </c>
      <c r="O298" s="1">
        <f>AVERAGE(CombinedDelayMatch[[#This Row],[Min Trace Delay (ps)]],CombinedDelayMatch[[#This Row],[Max Trace Delay (ps)]])</f>
        <v>101.827</v>
      </c>
      <c r="P298" s="1">
        <f>AVERAGE(CombinedDelayMatch[[#This Row],[xczu5ev-sfvc784-1-e.Min Trace Delay (ps)]],CombinedDelayMatch[[#This Row],[xczu5ev-sfvc784-1-e.Max Trace Delay (ps)]])</f>
        <v>143.46250000000001</v>
      </c>
      <c r="Q298" s="1">
        <f>_xlfn.AGGREGATE(1,6,CombinedDelayMatch[[#This Row],[Average 2CG (ps)]],CombinedDelayMatch[[#This Row],[Average 5EV (ps)]])</f>
        <v>122.64475</v>
      </c>
      <c r="R298" s="2">
        <f>-(IFERROR(CombinedDelayMatch[[#This Row],[Average]], 0)-IFERROR(CombinedDelayMatch[[#This Row],[Average 5EV (ps)]],0))</f>
        <v>20.817750000000004</v>
      </c>
      <c r="S298"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4.7765000000000128</v>
      </c>
      <c r="T298"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98" s="4">
        <f>CombinedDelayMatch[[#This Row],[Average]]+CombinedDelayMatch[[#This Row],[5EV Adjustment]]</f>
        <v>122.64475</v>
      </c>
      <c r="V298" s="4">
        <f>CombinedDelayMatch[[#This Row],[Adj. Average (ps)]]/6.5</f>
        <v>18.868423076923076</v>
      </c>
      <c r="W298" s="2">
        <f>-(CombinedDelayMatch[[#This Row],[Adj. Average (ps)]]-CombinedDelayMatch[[#This Row],[Average 2CG (ps)]])</f>
        <v>-20.817750000000004</v>
      </c>
      <c r="X29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-4.7764999999999986</v>
      </c>
      <c r="Y298" s="2">
        <f>-(IFERROR(CombinedDelayMatch[[#This Row],[Adj. Average (ps)]], 0)-IFERROR(CombinedDelayMatch[[#This Row],[Average 5EV (ps)]],0))</f>
        <v>20.817750000000004</v>
      </c>
      <c r="Z29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4.7765000000000128</v>
      </c>
    </row>
    <row r="299" spans="1:26" x14ac:dyDescent="0.25">
      <c r="A299">
        <v>64</v>
      </c>
      <c r="B299" s="1" t="s">
        <v>490</v>
      </c>
      <c r="C299" s="1" t="s">
        <v>491</v>
      </c>
      <c r="D299" s="1" t="s">
        <v>492</v>
      </c>
      <c r="E299">
        <v>102.331</v>
      </c>
      <c r="F299">
        <v>103.36</v>
      </c>
      <c r="G299">
        <v>64</v>
      </c>
      <c r="H299" s="1" t="s">
        <v>490</v>
      </c>
      <c r="I299" s="1" t="s">
        <v>1764</v>
      </c>
      <c r="J299" s="5" t="s">
        <v>492</v>
      </c>
      <c r="K299">
        <v>142.81100000000001</v>
      </c>
      <c r="L299">
        <v>144.24600000000001</v>
      </c>
      <c r="M299" t="s">
        <v>1998</v>
      </c>
      <c r="N299">
        <v>62.5</v>
      </c>
      <c r="O299" s="1">
        <f>AVERAGE(CombinedDelayMatch[[#This Row],[Min Trace Delay (ps)]],CombinedDelayMatch[[#This Row],[Max Trace Delay (ps)]])</f>
        <v>102.8455</v>
      </c>
      <c r="P299" s="1">
        <f>AVERAGE(CombinedDelayMatch[[#This Row],[xczu5ev-sfvc784-1-e.Min Trace Delay (ps)]],CombinedDelayMatch[[#This Row],[xczu5ev-sfvc784-1-e.Max Trace Delay (ps)]])</f>
        <v>143.52850000000001</v>
      </c>
      <c r="Q299" s="1">
        <f>_xlfn.AGGREGATE(1,6,CombinedDelayMatch[[#This Row],[Average 2CG (ps)]],CombinedDelayMatch[[#This Row],[Average 5EV (ps)]])</f>
        <v>123.18700000000001</v>
      </c>
      <c r="R299" s="2">
        <f>-(IFERROR(CombinedDelayMatch[[#This Row],[Average]], 0)-IFERROR(CombinedDelayMatch[[#This Row],[Average 5EV (ps)]],0))</f>
        <v>20.341499999999996</v>
      </c>
      <c r="S299"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4.3002500000000055</v>
      </c>
      <c r="T299"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299" s="4">
        <f>CombinedDelayMatch[[#This Row],[Average]]+CombinedDelayMatch[[#This Row],[5EV Adjustment]]</f>
        <v>123.18700000000001</v>
      </c>
      <c r="V299" s="4">
        <f>CombinedDelayMatch[[#This Row],[Adj. Average (ps)]]/6.5</f>
        <v>18.951846153846155</v>
      </c>
      <c r="W299" s="2">
        <f>-(CombinedDelayMatch[[#This Row],[Adj. Average (ps)]]-CombinedDelayMatch[[#This Row],[Average 2CG (ps)]])</f>
        <v>-20.341500000000011</v>
      </c>
      <c r="X29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-4.3002500000000055</v>
      </c>
      <c r="Y299" s="2">
        <f>-(IFERROR(CombinedDelayMatch[[#This Row],[Adj. Average (ps)]], 0)-IFERROR(CombinedDelayMatch[[#This Row],[Average 5EV (ps)]],0))</f>
        <v>20.341499999999996</v>
      </c>
      <c r="Z29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4.3002500000000055</v>
      </c>
    </row>
    <row r="300" spans="1:26" x14ac:dyDescent="0.25">
      <c r="A300">
        <v>65</v>
      </c>
      <c r="B300" s="1" t="s">
        <v>530</v>
      </c>
      <c r="C300" s="1" t="s">
        <v>531</v>
      </c>
      <c r="D300" s="1" t="s">
        <v>532</v>
      </c>
      <c r="E300">
        <v>103.41200000000001</v>
      </c>
      <c r="F300">
        <v>104.45099999999999</v>
      </c>
      <c r="G300">
        <v>65</v>
      </c>
      <c r="H300" s="1" t="s">
        <v>530</v>
      </c>
      <c r="I300" s="1" t="s">
        <v>1753</v>
      </c>
      <c r="J300" s="5" t="s">
        <v>532</v>
      </c>
      <c r="K300">
        <v>75.998000000000005</v>
      </c>
      <c r="L300">
        <v>76.762</v>
      </c>
      <c r="M300" t="s">
        <v>1998</v>
      </c>
      <c r="N300">
        <v>62.5</v>
      </c>
      <c r="O300" s="1">
        <f>AVERAGE(CombinedDelayMatch[[#This Row],[Min Trace Delay (ps)]],CombinedDelayMatch[[#This Row],[Max Trace Delay (ps)]])</f>
        <v>103.9315</v>
      </c>
      <c r="P300" s="1">
        <f>AVERAGE(CombinedDelayMatch[[#This Row],[xczu5ev-sfvc784-1-e.Min Trace Delay (ps)]],CombinedDelayMatch[[#This Row],[xczu5ev-sfvc784-1-e.Max Trace Delay (ps)]])</f>
        <v>76.38</v>
      </c>
      <c r="Q300" s="1">
        <f>_xlfn.AGGREGATE(1,6,CombinedDelayMatch[[#This Row],[Average 2CG (ps)]],CombinedDelayMatch[[#This Row],[Average 5EV (ps)]])</f>
        <v>90.155749999999998</v>
      </c>
      <c r="R300" s="2">
        <f>-(IFERROR(CombinedDelayMatch[[#This Row],[Average]], 0)-IFERROR(CombinedDelayMatch[[#This Row],[Average 5EV (ps)]],0))</f>
        <v>-13.775750000000002</v>
      </c>
      <c r="S300"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-29.816999999999993</v>
      </c>
      <c r="T300"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00" s="4">
        <f>CombinedDelayMatch[[#This Row],[Average]]+CombinedDelayMatch[[#This Row],[5EV Adjustment]]</f>
        <v>90.155749999999998</v>
      </c>
      <c r="V300" s="4">
        <f>CombinedDelayMatch[[#This Row],[Adj. Average (ps)]]/6.5</f>
        <v>13.870115384615385</v>
      </c>
      <c r="W300" s="2">
        <f>-(CombinedDelayMatch[[#This Row],[Adj. Average (ps)]]-CombinedDelayMatch[[#This Row],[Average 2CG (ps)]])</f>
        <v>13.775750000000002</v>
      </c>
      <c r="X30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29.817000000000007</v>
      </c>
      <c r="Y300" s="2">
        <f>-(IFERROR(CombinedDelayMatch[[#This Row],[Adj. Average (ps)]], 0)-IFERROR(CombinedDelayMatch[[#This Row],[Average 5EV (ps)]],0))</f>
        <v>-13.775750000000002</v>
      </c>
      <c r="Z30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-29.816999999999993</v>
      </c>
    </row>
    <row r="301" spans="1:26" x14ac:dyDescent="0.25">
      <c r="A301">
        <v>65</v>
      </c>
      <c r="B301" s="1" t="s">
        <v>533</v>
      </c>
      <c r="C301" s="1" t="s">
        <v>534</v>
      </c>
      <c r="D301" s="1" t="s">
        <v>535</v>
      </c>
      <c r="E301">
        <v>111.48699999999999</v>
      </c>
      <c r="F301">
        <v>112.607</v>
      </c>
      <c r="G301">
        <v>65</v>
      </c>
      <c r="H301" s="1" t="s">
        <v>533</v>
      </c>
      <c r="I301" s="1" t="s">
        <v>1752</v>
      </c>
      <c r="J301" s="5" t="s">
        <v>535</v>
      </c>
      <c r="K301">
        <v>72.373999999999995</v>
      </c>
      <c r="L301">
        <v>73.102000000000004</v>
      </c>
      <c r="M301" t="s">
        <v>1998</v>
      </c>
      <c r="N301">
        <v>62.5</v>
      </c>
      <c r="O301" s="1">
        <f>AVERAGE(CombinedDelayMatch[[#This Row],[Min Trace Delay (ps)]],CombinedDelayMatch[[#This Row],[Max Trace Delay (ps)]])</f>
        <v>112.047</v>
      </c>
      <c r="P301" s="1">
        <f>AVERAGE(CombinedDelayMatch[[#This Row],[xczu5ev-sfvc784-1-e.Min Trace Delay (ps)]],CombinedDelayMatch[[#This Row],[xczu5ev-sfvc784-1-e.Max Trace Delay (ps)]])</f>
        <v>72.738</v>
      </c>
      <c r="Q301" s="1">
        <f>_xlfn.AGGREGATE(1,6,CombinedDelayMatch[[#This Row],[Average 2CG (ps)]],CombinedDelayMatch[[#This Row],[Average 5EV (ps)]])</f>
        <v>92.392499999999998</v>
      </c>
      <c r="R301" s="2">
        <f>-(IFERROR(CombinedDelayMatch[[#This Row],[Average]], 0)-IFERROR(CombinedDelayMatch[[#This Row],[Average 5EV (ps)]],0))</f>
        <v>-19.654499999999999</v>
      </c>
      <c r="S301"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-35.69574999999999</v>
      </c>
      <c r="T301"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01" s="4">
        <f>CombinedDelayMatch[[#This Row],[Average]]+CombinedDelayMatch[[#This Row],[5EV Adjustment]]</f>
        <v>92.392499999999998</v>
      </c>
      <c r="V301" s="4">
        <f>CombinedDelayMatch[[#This Row],[Adj. Average (ps)]]/6.5</f>
        <v>14.214230769230769</v>
      </c>
      <c r="W301" s="2">
        <f>-(CombinedDelayMatch[[#This Row],[Adj. Average (ps)]]-CombinedDelayMatch[[#This Row],[Average 2CG (ps)]])</f>
        <v>19.654499999999999</v>
      </c>
      <c r="X30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35.695750000000004</v>
      </c>
      <c r="Y301" s="2">
        <f>-(IFERROR(CombinedDelayMatch[[#This Row],[Adj. Average (ps)]], 0)-IFERROR(CombinedDelayMatch[[#This Row],[Average 5EV (ps)]],0))</f>
        <v>-19.654499999999999</v>
      </c>
      <c r="Z30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-35.69574999999999</v>
      </c>
    </row>
    <row r="302" spans="1:26" x14ac:dyDescent="0.25">
      <c r="A302">
        <v>65</v>
      </c>
      <c r="B302" s="1" t="s">
        <v>536</v>
      </c>
      <c r="C302" s="1" t="s">
        <v>537</v>
      </c>
      <c r="D302" s="1" t="s">
        <v>538</v>
      </c>
      <c r="E302">
        <v>109.619</v>
      </c>
      <c r="F302">
        <v>110.721</v>
      </c>
      <c r="G302">
        <v>65</v>
      </c>
      <c r="H302" s="1" t="s">
        <v>536</v>
      </c>
      <c r="I302" s="1" t="s">
        <v>1751</v>
      </c>
      <c r="J302" s="5" t="s">
        <v>538</v>
      </c>
      <c r="K302">
        <v>74.039000000000001</v>
      </c>
      <c r="L302">
        <v>74.783000000000001</v>
      </c>
      <c r="M302" t="s">
        <v>1998</v>
      </c>
      <c r="N302">
        <v>62.5</v>
      </c>
      <c r="O302" s="1">
        <f>AVERAGE(CombinedDelayMatch[[#This Row],[Min Trace Delay (ps)]],CombinedDelayMatch[[#This Row],[Max Trace Delay (ps)]])</f>
        <v>110.17</v>
      </c>
      <c r="P302" s="1">
        <f>AVERAGE(CombinedDelayMatch[[#This Row],[xczu5ev-sfvc784-1-e.Min Trace Delay (ps)]],CombinedDelayMatch[[#This Row],[xczu5ev-sfvc784-1-e.Max Trace Delay (ps)]])</f>
        <v>74.411000000000001</v>
      </c>
      <c r="Q302" s="1">
        <f>_xlfn.AGGREGATE(1,6,CombinedDelayMatch[[#This Row],[Average 2CG (ps)]],CombinedDelayMatch[[#This Row],[Average 5EV (ps)]])</f>
        <v>92.290500000000009</v>
      </c>
      <c r="R302" s="2">
        <f>-(IFERROR(CombinedDelayMatch[[#This Row],[Average]], 0)-IFERROR(CombinedDelayMatch[[#This Row],[Average 5EV (ps)]],0))</f>
        <v>-17.879500000000007</v>
      </c>
      <c r="S302"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-33.920749999999998</v>
      </c>
      <c r="T302"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02" s="4">
        <f>CombinedDelayMatch[[#This Row],[Average]]+CombinedDelayMatch[[#This Row],[5EV Adjustment]]</f>
        <v>92.290500000000009</v>
      </c>
      <c r="V302" s="4">
        <f>CombinedDelayMatch[[#This Row],[Adj. Average (ps)]]/6.5</f>
        <v>14.198538461538464</v>
      </c>
      <c r="W302" s="2">
        <f>-(CombinedDelayMatch[[#This Row],[Adj. Average (ps)]]-CombinedDelayMatch[[#This Row],[Average 2CG (ps)]])</f>
        <v>17.879499999999993</v>
      </c>
      <c r="X30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33.920749999999998</v>
      </c>
      <c r="Y302" s="2">
        <f>-(IFERROR(CombinedDelayMatch[[#This Row],[Adj. Average (ps)]], 0)-IFERROR(CombinedDelayMatch[[#This Row],[Average 5EV (ps)]],0))</f>
        <v>-17.879500000000007</v>
      </c>
      <c r="Z30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-33.920749999999998</v>
      </c>
    </row>
    <row r="303" spans="1:26" x14ac:dyDescent="0.25">
      <c r="A303">
        <v>65</v>
      </c>
      <c r="B303" s="1" t="s">
        <v>539</v>
      </c>
      <c r="C303" s="1" t="s">
        <v>540</v>
      </c>
      <c r="D303" s="1" t="s">
        <v>541</v>
      </c>
      <c r="E303">
        <v>112.8</v>
      </c>
      <c r="F303">
        <v>113.93300000000001</v>
      </c>
      <c r="G303">
        <v>65</v>
      </c>
      <c r="H303" s="1" t="s">
        <v>539</v>
      </c>
      <c r="I303" s="1" t="s">
        <v>1750</v>
      </c>
      <c r="J303" s="5" t="s">
        <v>541</v>
      </c>
      <c r="K303">
        <v>71.625</v>
      </c>
      <c r="L303">
        <v>72.344999999999999</v>
      </c>
      <c r="M303" t="s">
        <v>1998</v>
      </c>
      <c r="N303">
        <v>62.5</v>
      </c>
      <c r="O303" s="1">
        <f>AVERAGE(CombinedDelayMatch[[#This Row],[Min Trace Delay (ps)]],CombinedDelayMatch[[#This Row],[Max Trace Delay (ps)]])</f>
        <v>113.3665</v>
      </c>
      <c r="P303" s="1">
        <f>AVERAGE(CombinedDelayMatch[[#This Row],[xczu5ev-sfvc784-1-e.Min Trace Delay (ps)]],CombinedDelayMatch[[#This Row],[xczu5ev-sfvc784-1-e.Max Trace Delay (ps)]])</f>
        <v>71.984999999999999</v>
      </c>
      <c r="Q303" s="1">
        <f>_xlfn.AGGREGATE(1,6,CombinedDelayMatch[[#This Row],[Average 2CG (ps)]],CombinedDelayMatch[[#This Row],[Average 5EV (ps)]])</f>
        <v>92.675749999999994</v>
      </c>
      <c r="R303" s="2">
        <f>-(IFERROR(CombinedDelayMatch[[#This Row],[Average]], 0)-IFERROR(CombinedDelayMatch[[#This Row],[Average 5EV (ps)]],0))</f>
        <v>-20.690749999999994</v>
      </c>
      <c r="S303"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-36.731999999999985</v>
      </c>
      <c r="T303"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03" s="4">
        <f>CombinedDelayMatch[[#This Row],[Average]]+CombinedDelayMatch[[#This Row],[5EV Adjustment]]</f>
        <v>92.675749999999994</v>
      </c>
      <c r="V303" s="4">
        <f>CombinedDelayMatch[[#This Row],[Adj. Average (ps)]]/6.5</f>
        <v>14.257807692307692</v>
      </c>
      <c r="W303" s="2">
        <f>-(CombinedDelayMatch[[#This Row],[Adj. Average (ps)]]-CombinedDelayMatch[[#This Row],[Average 2CG (ps)]])</f>
        <v>20.690750000000008</v>
      </c>
      <c r="X30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36.732000000000014</v>
      </c>
      <c r="Y303" s="2">
        <f>-(IFERROR(CombinedDelayMatch[[#This Row],[Adj. Average (ps)]], 0)-IFERROR(CombinedDelayMatch[[#This Row],[Average 5EV (ps)]],0))</f>
        <v>-20.690749999999994</v>
      </c>
      <c r="Z30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-36.731999999999985</v>
      </c>
    </row>
    <row r="304" spans="1:26" x14ac:dyDescent="0.25">
      <c r="A304">
        <v>64</v>
      </c>
      <c r="B304" s="1" t="s">
        <v>433</v>
      </c>
      <c r="C304" s="1" t="s">
        <v>434</v>
      </c>
      <c r="D304" s="1" t="s">
        <v>435</v>
      </c>
      <c r="E304">
        <v>76.885000000000005</v>
      </c>
      <c r="F304">
        <v>77.656999999999996</v>
      </c>
      <c r="G304">
        <v>64</v>
      </c>
      <c r="H304" s="1" t="s">
        <v>433</v>
      </c>
      <c r="I304" s="1" t="s">
        <v>1783</v>
      </c>
      <c r="J304" s="5" t="s">
        <v>435</v>
      </c>
      <c r="K304">
        <v>108.807</v>
      </c>
      <c r="L304">
        <v>109.9</v>
      </c>
      <c r="M304" t="s">
        <v>1999</v>
      </c>
      <c r="N304">
        <v>62.5</v>
      </c>
      <c r="O304" s="1">
        <f>AVERAGE(CombinedDelayMatch[[#This Row],[Min Trace Delay (ps)]],CombinedDelayMatch[[#This Row],[Max Trace Delay (ps)]])</f>
        <v>77.271000000000001</v>
      </c>
      <c r="P304" s="1">
        <f>AVERAGE(CombinedDelayMatch[[#This Row],[xczu5ev-sfvc784-1-e.Min Trace Delay (ps)]],CombinedDelayMatch[[#This Row],[xczu5ev-sfvc784-1-e.Max Trace Delay (ps)]])</f>
        <v>109.3535</v>
      </c>
      <c r="Q304" s="1">
        <f>_xlfn.AGGREGATE(1,6,CombinedDelayMatch[[#This Row],[Average 2CG (ps)]],CombinedDelayMatch[[#This Row],[Average 5EV (ps)]])</f>
        <v>93.312250000000006</v>
      </c>
      <c r="R304" s="2">
        <f>-(IFERROR(CombinedDelayMatch[[#This Row],[Average]], 0)-IFERROR(CombinedDelayMatch[[#This Row],[Average 5EV (ps)]],0))</f>
        <v>16.041249999999991</v>
      </c>
      <c r="S304"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04"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04" s="4">
        <f>CombinedDelayMatch[[#This Row],[Average]]+CombinedDelayMatch[[#This Row],[5EV Adjustment]]</f>
        <v>93.312250000000006</v>
      </c>
      <c r="V304" s="4">
        <f>CombinedDelayMatch[[#This Row],[Adj. Average (ps)]]/6.5</f>
        <v>14.355730769230771</v>
      </c>
      <c r="W304" s="2">
        <f>-(CombinedDelayMatch[[#This Row],[Adj. Average (ps)]]-CombinedDelayMatch[[#This Row],[Average 2CG (ps)]])</f>
        <v>-16.041250000000005</v>
      </c>
      <c r="X30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04" s="2">
        <f>-(IFERROR(CombinedDelayMatch[[#This Row],[Adj. Average (ps)]], 0)-IFERROR(CombinedDelayMatch[[#This Row],[Average 5EV (ps)]],0))</f>
        <v>16.041249999999991</v>
      </c>
      <c r="Z30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05" spans="1:26" x14ac:dyDescent="0.25">
      <c r="A305">
        <v>502</v>
      </c>
      <c r="B305" s="1" t="s">
        <v>1000</v>
      </c>
      <c r="C305" s="1" t="s">
        <v>837</v>
      </c>
      <c r="D305" s="1" t="s">
        <v>1001</v>
      </c>
      <c r="E305">
        <v>71.31</v>
      </c>
      <c r="F305">
        <v>72.025999999999996</v>
      </c>
      <c r="G305">
        <v>502</v>
      </c>
      <c r="H305" s="1" t="s">
        <v>1000</v>
      </c>
      <c r="I305" s="1" t="s">
        <v>837</v>
      </c>
      <c r="J305" s="5" t="s">
        <v>1001</v>
      </c>
      <c r="K305">
        <v>76.644999999999996</v>
      </c>
      <c r="L305">
        <v>77.415999999999997</v>
      </c>
      <c r="M305" t="s">
        <v>1964</v>
      </c>
      <c r="N305">
        <v>100</v>
      </c>
      <c r="O305" s="1">
        <f>AVERAGE(CombinedDelayMatch[[#This Row],[Min Trace Delay (ps)]],CombinedDelayMatch[[#This Row],[Max Trace Delay (ps)]])</f>
        <v>71.668000000000006</v>
      </c>
      <c r="P305" s="1">
        <f>AVERAGE(CombinedDelayMatch[[#This Row],[xczu5ev-sfvc784-1-e.Min Trace Delay (ps)]],CombinedDelayMatch[[#This Row],[xczu5ev-sfvc784-1-e.Max Trace Delay (ps)]])</f>
        <v>77.030499999999989</v>
      </c>
      <c r="Q305" s="1">
        <f>_xlfn.AGGREGATE(1,6,CombinedDelayMatch[[#This Row],[Average 2CG (ps)]],CombinedDelayMatch[[#This Row],[Average 5EV (ps)]])</f>
        <v>74.349249999999998</v>
      </c>
      <c r="R305" s="2">
        <f>-(IFERROR(CombinedDelayMatch[[#This Row],[Average]], 0)-IFERROR(CombinedDelayMatch[[#This Row],[Average 5EV (ps)]],0))</f>
        <v>2.6812499999999915</v>
      </c>
      <c r="S305"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5.5339999999999918</v>
      </c>
      <c r="T305"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05" s="4">
        <f>CombinedDelayMatch[[#This Row],[Average]]+CombinedDelayMatch[[#This Row],[5EV Adjustment]]</f>
        <v>74.349249999999998</v>
      </c>
      <c r="V305" s="4">
        <f>CombinedDelayMatch[[#This Row],[Adj. Average (ps)]]/6.5</f>
        <v>11.438346153846153</v>
      </c>
      <c r="W305" s="2">
        <f>-(CombinedDelayMatch[[#This Row],[Adj. Average (ps)]]-CombinedDelayMatch[[#This Row],[Average 2CG (ps)]])</f>
        <v>-2.6812499999999915</v>
      </c>
      <c r="X30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-5.5339999999999918</v>
      </c>
      <c r="Y305" s="2">
        <f>-(IFERROR(CombinedDelayMatch[[#This Row],[Adj. Average (ps)]], 0)-IFERROR(CombinedDelayMatch[[#This Row],[Average 5EV (ps)]],0))</f>
        <v>2.6812499999999915</v>
      </c>
      <c r="Z30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5.5339999999999918</v>
      </c>
    </row>
    <row r="306" spans="1:26" x14ac:dyDescent="0.25">
      <c r="A306">
        <v>502</v>
      </c>
      <c r="B306" s="1" t="s">
        <v>1002</v>
      </c>
      <c r="C306" s="1" t="s">
        <v>837</v>
      </c>
      <c r="D306" s="1" t="s">
        <v>1003</v>
      </c>
      <c r="E306">
        <v>56.956000000000003</v>
      </c>
      <c r="F306">
        <v>57.529000000000003</v>
      </c>
      <c r="G306">
        <v>502</v>
      </c>
      <c r="H306" s="1" t="s">
        <v>1002</v>
      </c>
      <c r="I306" s="1" t="s">
        <v>837</v>
      </c>
      <c r="J306" s="5" t="s">
        <v>1003</v>
      </c>
      <c r="K306">
        <v>54.969000000000001</v>
      </c>
      <c r="L306">
        <v>55.521000000000001</v>
      </c>
      <c r="M306" t="s">
        <v>1964</v>
      </c>
      <c r="N306">
        <v>100</v>
      </c>
      <c r="O306" s="1">
        <f>AVERAGE(CombinedDelayMatch[[#This Row],[Min Trace Delay (ps)]],CombinedDelayMatch[[#This Row],[Max Trace Delay (ps)]])</f>
        <v>57.242500000000007</v>
      </c>
      <c r="P306" s="1">
        <f>AVERAGE(CombinedDelayMatch[[#This Row],[xczu5ev-sfvc784-1-e.Min Trace Delay (ps)]],CombinedDelayMatch[[#This Row],[xczu5ev-sfvc784-1-e.Max Trace Delay (ps)]])</f>
        <v>55.245000000000005</v>
      </c>
      <c r="Q306" s="1">
        <f>_xlfn.AGGREGATE(1,6,CombinedDelayMatch[[#This Row],[Average 2CG (ps)]],CombinedDelayMatch[[#This Row],[Average 5EV (ps)]])</f>
        <v>56.243750000000006</v>
      </c>
      <c r="R306" s="2">
        <f>-(IFERROR(CombinedDelayMatch[[#This Row],[Average]], 0)-IFERROR(CombinedDelayMatch[[#This Row],[Average 5EV (ps)]],0))</f>
        <v>-0.99875000000000114</v>
      </c>
      <c r="S306"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1.8539999999999992</v>
      </c>
      <c r="T306"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06" s="4">
        <f>CombinedDelayMatch[[#This Row],[Average]]+CombinedDelayMatch[[#This Row],[5EV Adjustment]]</f>
        <v>56.243750000000006</v>
      </c>
      <c r="V306" s="4">
        <f>CombinedDelayMatch[[#This Row],[Adj. Average (ps)]]/6.5</f>
        <v>8.6528846153846164</v>
      </c>
      <c r="W306" s="2">
        <f>-(CombinedDelayMatch[[#This Row],[Adj. Average (ps)]]-CombinedDelayMatch[[#This Row],[Average 2CG (ps)]])</f>
        <v>0.99875000000000114</v>
      </c>
      <c r="X30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-1.8539999999999992</v>
      </c>
      <c r="Y306" s="2">
        <f>-(IFERROR(CombinedDelayMatch[[#This Row],[Adj. Average (ps)]], 0)-IFERROR(CombinedDelayMatch[[#This Row],[Average 5EV (ps)]],0))</f>
        <v>-0.99875000000000114</v>
      </c>
      <c r="Z30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1.8539999999999992</v>
      </c>
    </row>
    <row r="307" spans="1:26" x14ac:dyDescent="0.25">
      <c r="A307">
        <v>502</v>
      </c>
      <c r="B307" s="1" t="s">
        <v>1004</v>
      </c>
      <c r="C307" s="1" t="s">
        <v>837</v>
      </c>
      <c r="D307" s="1" t="s">
        <v>1005</v>
      </c>
      <c r="E307">
        <v>80.251999999999995</v>
      </c>
      <c r="F307">
        <v>81.058999999999997</v>
      </c>
      <c r="G307">
        <v>502</v>
      </c>
      <c r="H307" s="1" t="s">
        <v>1004</v>
      </c>
      <c r="I307" s="1" t="s">
        <v>837</v>
      </c>
      <c r="J307" s="5" t="s">
        <v>1005</v>
      </c>
      <c r="K307">
        <v>85.662999999999997</v>
      </c>
      <c r="L307">
        <v>86.524000000000001</v>
      </c>
      <c r="M307" t="s">
        <v>1964</v>
      </c>
      <c r="N307">
        <v>100</v>
      </c>
      <c r="O307" s="1">
        <f>AVERAGE(CombinedDelayMatch[[#This Row],[Min Trace Delay (ps)]],CombinedDelayMatch[[#This Row],[Max Trace Delay (ps)]])</f>
        <v>80.655499999999989</v>
      </c>
      <c r="P307" s="1">
        <f>AVERAGE(CombinedDelayMatch[[#This Row],[xczu5ev-sfvc784-1-e.Min Trace Delay (ps)]],CombinedDelayMatch[[#This Row],[xczu5ev-sfvc784-1-e.Max Trace Delay (ps)]])</f>
        <v>86.093500000000006</v>
      </c>
      <c r="Q307" s="1">
        <f>_xlfn.AGGREGATE(1,6,CombinedDelayMatch[[#This Row],[Average 2CG (ps)]],CombinedDelayMatch[[#This Row],[Average 5EV (ps)]])</f>
        <v>83.374499999999998</v>
      </c>
      <c r="R307" s="2">
        <f>-(IFERROR(CombinedDelayMatch[[#This Row],[Average]], 0)-IFERROR(CombinedDelayMatch[[#This Row],[Average 5EV (ps)]],0))</f>
        <v>2.7190000000000083</v>
      </c>
      <c r="S307"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5.5717500000000086</v>
      </c>
      <c r="T307"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07" s="4">
        <f>CombinedDelayMatch[[#This Row],[Average]]+CombinedDelayMatch[[#This Row],[5EV Adjustment]]</f>
        <v>83.374499999999998</v>
      </c>
      <c r="V307" s="4">
        <f>CombinedDelayMatch[[#This Row],[Adj. Average (ps)]]/6.5</f>
        <v>12.826846153846153</v>
      </c>
      <c r="W307" s="2">
        <f>-(CombinedDelayMatch[[#This Row],[Adj. Average (ps)]]-CombinedDelayMatch[[#This Row],[Average 2CG (ps)]])</f>
        <v>-2.7190000000000083</v>
      </c>
      <c r="X30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-5.5717500000000086</v>
      </c>
      <c r="Y307" s="2">
        <f>-(IFERROR(CombinedDelayMatch[[#This Row],[Adj. Average (ps)]], 0)-IFERROR(CombinedDelayMatch[[#This Row],[Average 5EV (ps)]],0))</f>
        <v>2.7190000000000083</v>
      </c>
      <c r="Z30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5.5717500000000086</v>
      </c>
    </row>
    <row r="308" spans="1:26" x14ac:dyDescent="0.25">
      <c r="A308">
        <v>502</v>
      </c>
      <c r="B308" s="1" t="s">
        <v>1006</v>
      </c>
      <c r="C308" s="1" t="s">
        <v>837</v>
      </c>
      <c r="D308" s="1" t="s">
        <v>1007</v>
      </c>
      <c r="E308">
        <v>75.563999999999993</v>
      </c>
      <c r="F308">
        <v>76.322999999999993</v>
      </c>
      <c r="G308">
        <v>502</v>
      </c>
      <c r="H308" s="1" t="s">
        <v>1006</v>
      </c>
      <c r="I308" s="1" t="s">
        <v>837</v>
      </c>
      <c r="J308" s="5" t="s">
        <v>1007</v>
      </c>
      <c r="K308">
        <v>82.091999999999999</v>
      </c>
      <c r="L308">
        <v>82.917000000000002</v>
      </c>
      <c r="M308" t="s">
        <v>1964</v>
      </c>
      <c r="N308">
        <v>100</v>
      </c>
      <c r="O308" s="1">
        <f>AVERAGE(CombinedDelayMatch[[#This Row],[Min Trace Delay (ps)]],CombinedDelayMatch[[#This Row],[Max Trace Delay (ps)]])</f>
        <v>75.9435</v>
      </c>
      <c r="P308" s="1">
        <f>AVERAGE(CombinedDelayMatch[[#This Row],[xczu5ev-sfvc784-1-e.Min Trace Delay (ps)]],CombinedDelayMatch[[#This Row],[xczu5ev-sfvc784-1-e.Max Trace Delay (ps)]])</f>
        <v>82.504500000000007</v>
      </c>
      <c r="Q308" s="1">
        <f>_xlfn.AGGREGATE(1,6,CombinedDelayMatch[[#This Row],[Average 2CG (ps)]],CombinedDelayMatch[[#This Row],[Average 5EV (ps)]])</f>
        <v>79.224000000000004</v>
      </c>
      <c r="R308" s="2">
        <f>-(IFERROR(CombinedDelayMatch[[#This Row],[Average]], 0)-IFERROR(CombinedDelayMatch[[#This Row],[Average 5EV (ps)]],0))</f>
        <v>3.2805000000000035</v>
      </c>
      <c r="S308"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6.1332500000000039</v>
      </c>
      <c r="T308"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08" s="4">
        <f>CombinedDelayMatch[[#This Row],[Average]]+CombinedDelayMatch[[#This Row],[5EV Adjustment]]</f>
        <v>79.224000000000004</v>
      </c>
      <c r="V308" s="4">
        <f>CombinedDelayMatch[[#This Row],[Adj. Average (ps)]]/6.5</f>
        <v>12.188307692307692</v>
      </c>
      <c r="W308" s="2">
        <f>-(CombinedDelayMatch[[#This Row],[Adj. Average (ps)]]-CombinedDelayMatch[[#This Row],[Average 2CG (ps)]])</f>
        <v>-3.2805000000000035</v>
      </c>
      <c r="X30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-6.1332500000000039</v>
      </c>
      <c r="Y308" s="2">
        <f>-(IFERROR(CombinedDelayMatch[[#This Row],[Adj. Average (ps)]], 0)-IFERROR(CombinedDelayMatch[[#This Row],[Average 5EV (ps)]],0))</f>
        <v>3.2805000000000035</v>
      </c>
      <c r="Z30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6.1332500000000039</v>
      </c>
    </row>
    <row r="309" spans="1:26" x14ac:dyDescent="0.25">
      <c r="A309">
        <v>502</v>
      </c>
      <c r="B309" s="1" t="s">
        <v>1008</v>
      </c>
      <c r="C309" s="1" t="s">
        <v>837</v>
      </c>
      <c r="D309" s="1" t="s">
        <v>1009</v>
      </c>
      <c r="E309">
        <v>85.623999999999995</v>
      </c>
      <c r="F309">
        <v>86.483999999999995</v>
      </c>
      <c r="G309">
        <v>502</v>
      </c>
      <c r="H309" s="1" t="s">
        <v>1008</v>
      </c>
      <c r="I309" s="1" t="s">
        <v>837</v>
      </c>
      <c r="J309" s="5" t="s">
        <v>1009</v>
      </c>
      <c r="K309">
        <v>89.484999999999999</v>
      </c>
      <c r="L309">
        <v>90.385000000000005</v>
      </c>
      <c r="M309" t="s">
        <v>1964</v>
      </c>
      <c r="N309">
        <v>100</v>
      </c>
      <c r="O309" s="1">
        <f>AVERAGE(CombinedDelayMatch[[#This Row],[Min Trace Delay (ps)]],CombinedDelayMatch[[#This Row],[Max Trace Delay (ps)]])</f>
        <v>86.054000000000002</v>
      </c>
      <c r="P309" s="1">
        <f>AVERAGE(CombinedDelayMatch[[#This Row],[xczu5ev-sfvc784-1-e.Min Trace Delay (ps)]],CombinedDelayMatch[[#This Row],[xczu5ev-sfvc784-1-e.Max Trace Delay (ps)]])</f>
        <v>89.935000000000002</v>
      </c>
      <c r="Q309" s="1">
        <f>_xlfn.AGGREGATE(1,6,CombinedDelayMatch[[#This Row],[Average 2CG (ps)]],CombinedDelayMatch[[#This Row],[Average 5EV (ps)]])</f>
        <v>87.994500000000002</v>
      </c>
      <c r="R309" s="2">
        <f>-(IFERROR(CombinedDelayMatch[[#This Row],[Average]], 0)-IFERROR(CombinedDelayMatch[[#This Row],[Average 5EV (ps)]],0))</f>
        <v>1.9405000000000001</v>
      </c>
      <c r="S309"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4.7932500000000005</v>
      </c>
      <c r="T309"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09" s="4">
        <f>CombinedDelayMatch[[#This Row],[Average]]+CombinedDelayMatch[[#This Row],[5EV Adjustment]]</f>
        <v>87.994500000000002</v>
      </c>
      <c r="V309" s="4">
        <f>CombinedDelayMatch[[#This Row],[Adj. Average (ps)]]/6.5</f>
        <v>13.537615384615385</v>
      </c>
      <c r="W309" s="2">
        <f>-(CombinedDelayMatch[[#This Row],[Adj. Average (ps)]]-CombinedDelayMatch[[#This Row],[Average 2CG (ps)]])</f>
        <v>-1.9405000000000001</v>
      </c>
      <c r="X30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-4.7932500000000005</v>
      </c>
      <c r="Y309" s="2">
        <f>-(IFERROR(CombinedDelayMatch[[#This Row],[Adj. Average (ps)]], 0)-IFERROR(CombinedDelayMatch[[#This Row],[Average 5EV (ps)]],0))</f>
        <v>1.9405000000000001</v>
      </c>
      <c r="Z30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4.7932500000000005</v>
      </c>
    </row>
    <row r="310" spans="1:26" x14ac:dyDescent="0.25">
      <c r="A310">
        <v>502</v>
      </c>
      <c r="B310" s="1" t="s">
        <v>1010</v>
      </c>
      <c r="C310" s="1" t="s">
        <v>837</v>
      </c>
      <c r="D310" s="1" t="s">
        <v>1011</v>
      </c>
      <c r="E310">
        <v>57.404000000000003</v>
      </c>
      <c r="F310">
        <v>57.981000000000002</v>
      </c>
      <c r="G310">
        <v>502</v>
      </c>
      <c r="H310" s="1" t="s">
        <v>1010</v>
      </c>
      <c r="I310" s="1" t="s">
        <v>837</v>
      </c>
      <c r="J310" s="5" t="s">
        <v>1011</v>
      </c>
      <c r="K310">
        <v>56.334000000000003</v>
      </c>
      <c r="L310">
        <v>56.9</v>
      </c>
      <c r="M310" t="s">
        <v>1964</v>
      </c>
      <c r="N310">
        <v>100</v>
      </c>
      <c r="O310" s="1">
        <f>AVERAGE(CombinedDelayMatch[[#This Row],[Min Trace Delay (ps)]],CombinedDelayMatch[[#This Row],[Max Trace Delay (ps)]])</f>
        <v>57.692500000000003</v>
      </c>
      <c r="P310" s="1">
        <f>AVERAGE(CombinedDelayMatch[[#This Row],[xczu5ev-sfvc784-1-e.Min Trace Delay (ps)]],CombinedDelayMatch[[#This Row],[xczu5ev-sfvc784-1-e.Max Trace Delay (ps)]])</f>
        <v>56.617000000000004</v>
      </c>
      <c r="Q310" s="1">
        <f>_xlfn.AGGREGATE(1,6,CombinedDelayMatch[[#This Row],[Average 2CG (ps)]],CombinedDelayMatch[[#This Row],[Average 5EV (ps)]])</f>
        <v>57.154750000000007</v>
      </c>
      <c r="R310" s="2">
        <f>-(IFERROR(CombinedDelayMatch[[#This Row],[Average]], 0)-IFERROR(CombinedDelayMatch[[#This Row],[Average 5EV (ps)]],0))</f>
        <v>-0.53775000000000261</v>
      </c>
      <c r="S310"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2.3149999999999977</v>
      </c>
      <c r="T310"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10" s="4">
        <f>CombinedDelayMatch[[#This Row],[Average]]+CombinedDelayMatch[[#This Row],[5EV Adjustment]]</f>
        <v>57.154750000000007</v>
      </c>
      <c r="V310" s="4">
        <f>CombinedDelayMatch[[#This Row],[Adj. Average (ps)]]/6.5</f>
        <v>8.7930384615384618</v>
      </c>
      <c r="W310" s="2">
        <f>-(CombinedDelayMatch[[#This Row],[Adj. Average (ps)]]-CombinedDelayMatch[[#This Row],[Average 2CG (ps)]])</f>
        <v>0.53774999999999551</v>
      </c>
      <c r="X31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-2.3150000000000048</v>
      </c>
      <c r="Y310" s="2">
        <f>-(IFERROR(CombinedDelayMatch[[#This Row],[Adj. Average (ps)]], 0)-IFERROR(CombinedDelayMatch[[#This Row],[Average 5EV (ps)]],0))</f>
        <v>-0.53775000000000261</v>
      </c>
      <c r="Z31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2.3149999999999977</v>
      </c>
    </row>
    <row r="311" spans="1:26" x14ac:dyDescent="0.25">
      <c r="A311">
        <v>502</v>
      </c>
      <c r="B311" s="1" t="s">
        <v>1012</v>
      </c>
      <c r="C311" s="1" t="s">
        <v>837</v>
      </c>
      <c r="D311" s="1" t="s">
        <v>1013</v>
      </c>
      <c r="E311">
        <v>61.137999999999998</v>
      </c>
      <c r="F311">
        <v>61.753</v>
      </c>
      <c r="G311">
        <v>502</v>
      </c>
      <c r="H311" s="1" t="s">
        <v>1012</v>
      </c>
      <c r="I311" s="1" t="s">
        <v>837</v>
      </c>
      <c r="J311" s="5" t="s">
        <v>1013</v>
      </c>
      <c r="K311">
        <v>85.019000000000005</v>
      </c>
      <c r="L311">
        <v>85.873000000000005</v>
      </c>
      <c r="M311" t="s">
        <v>1964</v>
      </c>
      <c r="N311">
        <v>100</v>
      </c>
      <c r="O311" s="1">
        <f>AVERAGE(CombinedDelayMatch[[#This Row],[Min Trace Delay (ps)]],CombinedDelayMatch[[#This Row],[Max Trace Delay (ps)]])</f>
        <v>61.445499999999996</v>
      </c>
      <c r="P311" s="1">
        <f>AVERAGE(CombinedDelayMatch[[#This Row],[xczu5ev-sfvc784-1-e.Min Trace Delay (ps)]],CombinedDelayMatch[[#This Row],[xczu5ev-sfvc784-1-e.Max Trace Delay (ps)]])</f>
        <v>85.445999999999998</v>
      </c>
      <c r="Q311" s="1">
        <f>_xlfn.AGGREGATE(1,6,CombinedDelayMatch[[#This Row],[Average 2CG (ps)]],CombinedDelayMatch[[#This Row],[Average 5EV (ps)]])</f>
        <v>73.445750000000004</v>
      </c>
      <c r="R311" s="2">
        <f>-(IFERROR(CombinedDelayMatch[[#This Row],[Average]], 0)-IFERROR(CombinedDelayMatch[[#This Row],[Average 5EV (ps)]],0))</f>
        <v>12.000249999999994</v>
      </c>
      <c r="S311"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14.852999999999994</v>
      </c>
      <c r="T311"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11" s="4">
        <f>CombinedDelayMatch[[#This Row],[Average]]+CombinedDelayMatch[[#This Row],[5EV Adjustment]]</f>
        <v>73.445750000000004</v>
      </c>
      <c r="V311" s="4">
        <f>CombinedDelayMatch[[#This Row],[Adj. Average (ps)]]/6.5</f>
        <v>11.299346153846155</v>
      </c>
      <c r="W311" s="2">
        <f>-(CombinedDelayMatch[[#This Row],[Adj. Average (ps)]]-CombinedDelayMatch[[#This Row],[Average 2CG (ps)]])</f>
        <v>-12.000250000000008</v>
      </c>
      <c r="X31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-14.853000000000009</v>
      </c>
      <c r="Y311" s="2">
        <f>-(IFERROR(CombinedDelayMatch[[#This Row],[Adj. Average (ps)]], 0)-IFERROR(CombinedDelayMatch[[#This Row],[Average 5EV (ps)]],0))</f>
        <v>12.000249999999994</v>
      </c>
      <c r="Z31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14.852999999999994</v>
      </c>
    </row>
    <row r="312" spans="1:26" x14ac:dyDescent="0.25">
      <c r="A312">
        <v>502</v>
      </c>
      <c r="B312" s="1" t="s">
        <v>1014</v>
      </c>
      <c r="C312" s="1" t="s">
        <v>837</v>
      </c>
      <c r="D312" s="1" t="s">
        <v>1015</v>
      </c>
      <c r="E312">
        <v>73.409000000000006</v>
      </c>
      <c r="F312">
        <v>74.146000000000001</v>
      </c>
      <c r="G312">
        <v>502</v>
      </c>
      <c r="H312" s="1" t="s">
        <v>1014</v>
      </c>
      <c r="I312" s="1" t="s">
        <v>837</v>
      </c>
      <c r="J312" s="5" t="s">
        <v>1015</v>
      </c>
      <c r="K312">
        <v>77.536000000000001</v>
      </c>
      <c r="L312">
        <v>78.314999999999998</v>
      </c>
      <c r="M312" t="s">
        <v>1964</v>
      </c>
      <c r="N312">
        <v>100</v>
      </c>
      <c r="O312" s="1">
        <f>AVERAGE(CombinedDelayMatch[[#This Row],[Min Trace Delay (ps)]],CombinedDelayMatch[[#This Row],[Max Trace Delay (ps)]])</f>
        <v>73.777500000000003</v>
      </c>
      <c r="P312" s="1">
        <f>AVERAGE(CombinedDelayMatch[[#This Row],[xczu5ev-sfvc784-1-e.Min Trace Delay (ps)]],CombinedDelayMatch[[#This Row],[xczu5ev-sfvc784-1-e.Max Trace Delay (ps)]])</f>
        <v>77.9255</v>
      </c>
      <c r="Q312" s="1">
        <f>_xlfn.AGGREGATE(1,6,CombinedDelayMatch[[#This Row],[Average 2CG (ps)]],CombinedDelayMatch[[#This Row],[Average 5EV (ps)]])</f>
        <v>75.851500000000001</v>
      </c>
      <c r="R312" s="2">
        <f>-(IFERROR(CombinedDelayMatch[[#This Row],[Average]], 0)-IFERROR(CombinedDelayMatch[[#This Row],[Average 5EV (ps)]],0))</f>
        <v>2.0739999999999981</v>
      </c>
      <c r="S312"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4.9267499999999984</v>
      </c>
      <c r="T312"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12" s="4">
        <f>CombinedDelayMatch[[#This Row],[Average]]+CombinedDelayMatch[[#This Row],[5EV Adjustment]]</f>
        <v>75.851500000000001</v>
      </c>
      <c r="V312" s="4">
        <f>CombinedDelayMatch[[#This Row],[Adj. Average (ps)]]/6.5</f>
        <v>11.669461538461539</v>
      </c>
      <c r="W312" s="2">
        <f>-(CombinedDelayMatch[[#This Row],[Adj. Average (ps)]]-CombinedDelayMatch[[#This Row],[Average 2CG (ps)]])</f>
        <v>-2.0739999999999981</v>
      </c>
      <c r="X31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-4.9267499999999984</v>
      </c>
      <c r="Y312" s="2">
        <f>-(IFERROR(CombinedDelayMatch[[#This Row],[Adj. Average (ps)]], 0)-IFERROR(CombinedDelayMatch[[#This Row],[Average 5EV (ps)]],0))</f>
        <v>2.0739999999999981</v>
      </c>
      <c r="Z31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4.9267499999999984</v>
      </c>
    </row>
    <row r="313" spans="1:26" x14ac:dyDescent="0.25">
      <c r="A313">
        <v>502</v>
      </c>
      <c r="B313" s="1" t="s">
        <v>1016</v>
      </c>
      <c r="C313" s="1" t="s">
        <v>837</v>
      </c>
      <c r="D313" s="1" t="s">
        <v>1017</v>
      </c>
      <c r="E313">
        <v>71.481999999999999</v>
      </c>
      <c r="F313">
        <v>72.2</v>
      </c>
      <c r="G313">
        <v>502</v>
      </c>
      <c r="H313" s="1" t="s">
        <v>1016</v>
      </c>
      <c r="I313" s="1" t="s">
        <v>837</v>
      </c>
      <c r="J313" s="5" t="s">
        <v>1017</v>
      </c>
      <c r="K313">
        <v>81.269000000000005</v>
      </c>
      <c r="L313">
        <v>82.085999999999999</v>
      </c>
      <c r="M313" t="s">
        <v>1964</v>
      </c>
      <c r="N313">
        <v>100</v>
      </c>
      <c r="O313" s="1">
        <f>AVERAGE(CombinedDelayMatch[[#This Row],[Min Trace Delay (ps)]],CombinedDelayMatch[[#This Row],[Max Trace Delay (ps)]])</f>
        <v>71.841000000000008</v>
      </c>
      <c r="P313" s="1">
        <f>AVERAGE(CombinedDelayMatch[[#This Row],[xczu5ev-sfvc784-1-e.Min Trace Delay (ps)]],CombinedDelayMatch[[#This Row],[xczu5ev-sfvc784-1-e.Max Trace Delay (ps)]])</f>
        <v>81.677500000000009</v>
      </c>
      <c r="Q313" s="1">
        <f>_xlfn.AGGREGATE(1,6,CombinedDelayMatch[[#This Row],[Average 2CG (ps)]],CombinedDelayMatch[[#This Row],[Average 5EV (ps)]])</f>
        <v>76.759250000000009</v>
      </c>
      <c r="R313" s="2">
        <f>-(IFERROR(CombinedDelayMatch[[#This Row],[Average]], 0)-IFERROR(CombinedDelayMatch[[#This Row],[Average 5EV (ps)]],0))</f>
        <v>4.9182500000000005</v>
      </c>
      <c r="S313"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7.7710000000000008</v>
      </c>
      <c r="T313"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13" s="4">
        <f>CombinedDelayMatch[[#This Row],[Average]]+CombinedDelayMatch[[#This Row],[5EV Adjustment]]</f>
        <v>76.759250000000009</v>
      </c>
      <c r="V313" s="4">
        <f>CombinedDelayMatch[[#This Row],[Adj. Average (ps)]]/6.5</f>
        <v>11.809115384615385</v>
      </c>
      <c r="W313" s="2">
        <f>-(CombinedDelayMatch[[#This Row],[Adj. Average (ps)]]-CombinedDelayMatch[[#This Row],[Average 2CG (ps)]])</f>
        <v>-4.9182500000000005</v>
      </c>
      <c r="X31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-7.7710000000000008</v>
      </c>
      <c r="Y313" s="2">
        <f>-(IFERROR(CombinedDelayMatch[[#This Row],[Adj. Average (ps)]], 0)-IFERROR(CombinedDelayMatch[[#This Row],[Average 5EV (ps)]],0))</f>
        <v>4.9182500000000005</v>
      </c>
      <c r="Z31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7.7710000000000008</v>
      </c>
    </row>
    <row r="314" spans="1:26" x14ac:dyDescent="0.25">
      <c r="A314">
        <v>502</v>
      </c>
      <c r="B314" s="1" t="s">
        <v>1018</v>
      </c>
      <c r="C314" s="1" t="s">
        <v>837</v>
      </c>
      <c r="D314" s="1" t="s">
        <v>1019</v>
      </c>
      <c r="E314">
        <v>85.533000000000001</v>
      </c>
      <c r="F314">
        <v>86.393000000000001</v>
      </c>
      <c r="G314">
        <v>502</v>
      </c>
      <c r="H314" s="1" t="s">
        <v>1018</v>
      </c>
      <c r="I314" s="1" t="s">
        <v>837</v>
      </c>
      <c r="J314" s="5" t="s">
        <v>1019</v>
      </c>
      <c r="K314">
        <v>84.887</v>
      </c>
      <c r="L314">
        <v>85.74</v>
      </c>
      <c r="M314" t="s">
        <v>1964</v>
      </c>
      <c r="N314">
        <v>100</v>
      </c>
      <c r="O314" s="1">
        <f>AVERAGE(CombinedDelayMatch[[#This Row],[Min Trace Delay (ps)]],CombinedDelayMatch[[#This Row],[Max Trace Delay (ps)]])</f>
        <v>85.962999999999994</v>
      </c>
      <c r="P314" s="1">
        <f>AVERAGE(CombinedDelayMatch[[#This Row],[xczu5ev-sfvc784-1-e.Min Trace Delay (ps)]],CombinedDelayMatch[[#This Row],[xczu5ev-sfvc784-1-e.Max Trace Delay (ps)]])</f>
        <v>85.313500000000005</v>
      </c>
      <c r="Q314" s="1">
        <f>_xlfn.AGGREGATE(1,6,CombinedDelayMatch[[#This Row],[Average 2CG (ps)]],CombinedDelayMatch[[#This Row],[Average 5EV (ps)]])</f>
        <v>85.638249999999999</v>
      </c>
      <c r="R314" s="2">
        <f>-(IFERROR(CombinedDelayMatch[[#This Row],[Average]], 0)-IFERROR(CombinedDelayMatch[[#This Row],[Average 5EV (ps)]],0))</f>
        <v>-0.32474999999999454</v>
      </c>
      <c r="S314"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2.5280000000000058</v>
      </c>
      <c r="T314"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14" s="4">
        <f>CombinedDelayMatch[[#This Row],[Average]]+CombinedDelayMatch[[#This Row],[5EV Adjustment]]</f>
        <v>85.638249999999999</v>
      </c>
      <c r="V314" s="4">
        <f>CombinedDelayMatch[[#This Row],[Adj. Average (ps)]]/6.5</f>
        <v>13.175115384615385</v>
      </c>
      <c r="W314" s="2">
        <f>-(CombinedDelayMatch[[#This Row],[Adj. Average (ps)]]-CombinedDelayMatch[[#This Row],[Average 2CG (ps)]])</f>
        <v>0.32474999999999454</v>
      </c>
      <c r="X31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-2.5280000000000058</v>
      </c>
      <c r="Y314" s="2">
        <f>-(IFERROR(CombinedDelayMatch[[#This Row],[Adj. Average (ps)]], 0)-IFERROR(CombinedDelayMatch[[#This Row],[Average 5EV (ps)]],0))</f>
        <v>-0.32474999999999454</v>
      </c>
      <c r="Z31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2.5280000000000058</v>
      </c>
    </row>
    <row r="315" spans="1:26" x14ac:dyDescent="0.25">
      <c r="A315">
        <v>502</v>
      </c>
      <c r="B315" s="1" t="s">
        <v>1020</v>
      </c>
      <c r="C315" s="1" t="s">
        <v>837</v>
      </c>
      <c r="D315" s="1" t="s">
        <v>1021</v>
      </c>
      <c r="E315">
        <v>68.837999999999994</v>
      </c>
      <c r="F315">
        <v>69.53</v>
      </c>
      <c r="G315">
        <v>502</v>
      </c>
      <c r="H315" s="1" t="s">
        <v>1020</v>
      </c>
      <c r="I315" s="1" t="s">
        <v>837</v>
      </c>
      <c r="J315" s="5" t="s">
        <v>1021</v>
      </c>
      <c r="K315">
        <v>79.677999999999997</v>
      </c>
      <c r="L315">
        <v>80.478999999999999</v>
      </c>
      <c r="M315" t="s">
        <v>1964</v>
      </c>
      <c r="N315">
        <v>100</v>
      </c>
      <c r="O315" s="1">
        <f>AVERAGE(CombinedDelayMatch[[#This Row],[Min Trace Delay (ps)]],CombinedDelayMatch[[#This Row],[Max Trace Delay (ps)]])</f>
        <v>69.183999999999997</v>
      </c>
      <c r="P315" s="1">
        <f>AVERAGE(CombinedDelayMatch[[#This Row],[xczu5ev-sfvc784-1-e.Min Trace Delay (ps)]],CombinedDelayMatch[[#This Row],[xczu5ev-sfvc784-1-e.Max Trace Delay (ps)]])</f>
        <v>80.078499999999991</v>
      </c>
      <c r="Q315" s="1">
        <f>_xlfn.AGGREGATE(1,6,CombinedDelayMatch[[#This Row],[Average 2CG (ps)]],CombinedDelayMatch[[#This Row],[Average 5EV (ps)]])</f>
        <v>74.631249999999994</v>
      </c>
      <c r="R315" s="2">
        <f>-(IFERROR(CombinedDelayMatch[[#This Row],[Average]], 0)-IFERROR(CombinedDelayMatch[[#This Row],[Average 5EV (ps)]],0))</f>
        <v>5.4472499999999968</v>
      </c>
      <c r="S315"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8.2999999999999972</v>
      </c>
      <c r="T315"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15" s="4">
        <f>CombinedDelayMatch[[#This Row],[Average]]+CombinedDelayMatch[[#This Row],[5EV Adjustment]]</f>
        <v>74.631249999999994</v>
      </c>
      <c r="V315" s="4">
        <f>CombinedDelayMatch[[#This Row],[Adj. Average (ps)]]/6.5</f>
        <v>11.481730769230769</v>
      </c>
      <c r="W315" s="2">
        <f>-(CombinedDelayMatch[[#This Row],[Adj. Average (ps)]]-CombinedDelayMatch[[#This Row],[Average 2CG (ps)]])</f>
        <v>-5.4472499999999968</v>
      </c>
      <c r="X31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-8.2999999999999972</v>
      </c>
      <c r="Y315" s="2">
        <f>-(IFERROR(CombinedDelayMatch[[#This Row],[Adj. Average (ps)]], 0)-IFERROR(CombinedDelayMatch[[#This Row],[Average 5EV (ps)]],0))</f>
        <v>5.4472499999999968</v>
      </c>
      <c r="Z31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8.2999999999999972</v>
      </c>
    </row>
    <row r="316" spans="1:26" x14ac:dyDescent="0.25">
      <c r="A316">
        <v>502</v>
      </c>
      <c r="B316" s="1" t="s">
        <v>998</v>
      </c>
      <c r="C316" s="1" t="s">
        <v>837</v>
      </c>
      <c r="D316" s="1" t="s">
        <v>999</v>
      </c>
      <c r="E316">
        <v>58.603000000000002</v>
      </c>
      <c r="F316">
        <v>59.192</v>
      </c>
      <c r="G316">
        <v>502</v>
      </c>
      <c r="H316" s="1" t="s">
        <v>998</v>
      </c>
      <c r="I316" s="1" t="s">
        <v>837</v>
      </c>
      <c r="J316" s="5" t="s">
        <v>999</v>
      </c>
      <c r="K316">
        <v>52.926000000000002</v>
      </c>
      <c r="L316">
        <v>53.457999999999998</v>
      </c>
      <c r="M316" t="s">
        <v>1982</v>
      </c>
      <c r="N316">
        <v>100</v>
      </c>
      <c r="O316" s="1">
        <f>AVERAGE(CombinedDelayMatch[[#This Row],[Min Trace Delay (ps)]],CombinedDelayMatch[[#This Row],[Max Trace Delay (ps)]])</f>
        <v>58.897500000000001</v>
      </c>
      <c r="P316" s="1">
        <f>AVERAGE(CombinedDelayMatch[[#This Row],[xczu5ev-sfvc784-1-e.Min Trace Delay (ps)]],CombinedDelayMatch[[#This Row],[xczu5ev-sfvc784-1-e.Max Trace Delay (ps)]])</f>
        <v>53.192</v>
      </c>
      <c r="Q316" s="1">
        <f>_xlfn.AGGREGATE(1,6,CombinedDelayMatch[[#This Row],[Average 2CG (ps)]],CombinedDelayMatch[[#This Row],[Average 5EV (ps)]])</f>
        <v>56.044750000000001</v>
      </c>
      <c r="R316" s="2">
        <f>-(IFERROR(CombinedDelayMatch[[#This Row],[Average]], 0)-IFERROR(CombinedDelayMatch[[#This Row],[Average 5EV (ps)]],0))</f>
        <v>-2.8527500000000003</v>
      </c>
      <c r="S316"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16"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16" s="4">
        <f>CombinedDelayMatch[[#This Row],[Average]]+CombinedDelayMatch[[#This Row],[5EV Adjustment]]</f>
        <v>56.044750000000001</v>
      </c>
      <c r="V316" s="4">
        <f>CombinedDelayMatch[[#This Row],[Adj. Average (ps)]]/6.5</f>
        <v>8.6222692307692306</v>
      </c>
      <c r="W316" s="2">
        <f>-(CombinedDelayMatch[[#This Row],[Adj. Average (ps)]]-CombinedDelayMatch[[#This Row],[Average 2CG (ps)]])</f>
        <v>2.8527500000000003</v>
      </c>
      <c r="X31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16" s="2">
        <f>-(IFERROR(CombinedDelayMatch[[#This Row],[Adj. Average (ps)]], 0)-IFERROR(CombinedDelayMatch[[#This Row],[Average 5EV (ps)]],0))</f>
        <v>-2.8527500000000003</v>
      </c>
      <c r="Z31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17" spans="1:26" x14ac:dyDescent="0.25">
      <c r="A317">
        <v>502</v>
      </c>
      <c r="B317" s="1" t="s">
        <v>1024</v>
      </c>
      <c r="C317" s="1" t="s">
        <v>837</v>
      </c>
      <c r="D317" s="1" t="s">
        <v>1025</v>
      </c>
      <c r="E317">
        <v>87.2</v>
      </c>
      <c r="F317">
        <v>88.076999999999998</v>
      </c>
      <c r="G317">
        <v>502</v>
      </c>
      <c r="H317" s="1" t="s">
        <v>1024</v>
      </c>
      <c r="I317" s="1" t="s">
        <v>837</v>
      </c>
      <c r="J317" s="5" t="s">
        <v>1025</v>
      </c>
      <c r="K317">
        <v>79.519000000000005</v>
      </c>
      <c r="L317">
        <v>80.317999999999998</v>
      </c>
      <c r="M317" t="s">
        <v>1965</v>
      </c>
      <c r="N317">
        <v>100</v>
      </c>
      <c r="O317" s="1">
        <f>AVERAGE(CombinedDelayMatch[[#This Row],[Min Trace Delay (ps)]],CombinedDelayMatch[[#This Row],[Max Trace Delay (ps)]])</f>
        <v>87.638499999999993</v>
      </c>
      <c r="P317" s="1">
        <f>AVERAGE(CombinedDelayMatch[[#This Row],[xczu5ev-sfvc784-1-e.Min Trace Delay (ps)]],CombinedDelayMatch[[#This Row],[xczu5ev-sfvc784-1-e.Max Trace Delay (ps)]])</f>
        <v>79.918499999999995</v>
      </c>
      <c r="Q317" s="1">
        <f>_xlfn.AGGREGATE(1,6,CombinedDelayMatch[[#This Row],[Average 2CG (ps)]],CombinedDelayMatch[[#This Row],[Average 5EV (ps)]])</f>
        <v>83.778499999999994</v>
      </c>
      <c r="R317" s="2">
        <f>-(IFERROR(CombinedDelayMatch[[#This Row],[Average]], 0)-IFERROR(CombinedDelayMatch[[#This Row],[Average 5EV (ps)]],0))</f>
        <v>-3.8599999999999994</v>
      </c>
      <c r="S317"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-11.449249999999999</v>
      </c>
      <c r="T317"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17" s="4">
        <f>CombinedDelayMatch[[#This Row],[Average]]+CombinedDelayMatch[[#This Row],[5EV Adjustment]]</f>
        <v>83.778499999999994</v>
      </c>
      <c r="V317" s="4">
        <f>CombinedDelayMatch[[#This Row],[Adj. Average (ps)]]/6.5</f>
        <v>12.888999999999999</v>
      </c>
      <c r="W317" s="2">
        <f>-(CombinedDelayMatch[[#This Row],[Adj. Average (ps)]]-CombinedDelayMatch[[#This Row],[Average 2CG (ps)]])</f>
        <v>3.8599999999999994</v>
      </c>
      <c r="X31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11.449249999999999</v>
      </c>
      <c r="Y317" s="2">
        <f>-(IFERROR(CombinedDelayMatch[[#This Row],[Adj. Average (ps)]], 0)-IFERROR(CombinedDelayMatch[[#This Row],[Average 5EV (ps)]],0))</f>
        <v>-3.8599999999999994</v>
      </c>
      <c r="Z31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-11.449249999999999</v>
      </c>
    </row>
    <row r="318" spans="1:26" x14ac:dyDescent="0.25">
      <c r="A318">
        <v>502</v>
      </c>
      <c r="B318" s="1" t="s">
        <v>1026</v>
      </c>
      <c r="C318" s="1" t="s">
        <v>837</v>
      </c>
      <c r="D318" s="1" t="s">
        <v>1027</v>
      </c>
      <c r="E318">
        <v>52.475999999999999</v>
      </c>
      <c r="F318">
        <v>53.003</v>
      </c>
      <c r="G318">
        <v>502</v>
      </c>
      <c r="H318" s="1" t="s">
        <v>1026</v>
      </c>
      <c r="I318" s="1" t="s">
        <v>837</v>
      </c>
      <c r="J318" s="5" t="s">
        <v>1027</v>
      </c>
      <c r="K318">
        <v>55.067</v>
      </c>
      <c r="L318">
        <v>55.62</v>
      </c>
      <c r="M318" t="s">
        <v>1965</v>
      </c>
      <c r="N318">
        <v>100</v>
      </c>
      <c r="O318" s="1">
        <f>AVERAGE(CombinedDelayMatch[[#This Row],[Min Trace Delay (ps)]],CombinedDelayMatch[[#This Row],[Max Trace Delay (ps)]])</f>
        <v>52.7395</v>
      </c>
      <c r="P318" s="1">
        <f>AVERAGE(CombinedDelayMatch[[#This Row],[xczu5ev-sfvc784-1-e.Min Trace Delay (ps)]],CombinedDelayMatch[[#This Row],[xczu5ev-sfvc784-1-e.Max Trace Delay (ps)]])</f>
        <v>55.343499999999999</v>
      </c>
      <c r="Q318" s="1">
        <f>_xlfn.AGGREGATE(1,6,CombinedDelayMatch[[#This Row],[Average 2CG (ps)]],CombinedDelayMatch[[#This Row],[Average 5EV (ps)]])</f>
        <v>54.041499999999999</v>
      </c>
      <c r="R318" s="2">
        <f>-(IFERROR(CombinedDelayMatch[[#This Row],[Average]], 0)-IFERROR(CombinedDelayMatch[[#This Row],[Average 5EV (ps)]],0))</f>
        <v>1.3019999999999996</v>
      </c>
      <c r="S318"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-6.2872500000000002</v>
      </c>
      <c r="T318"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18" s="4">
        <f>CombinedDelayMatch[[#This Row],[Average]]+CombinedDelayMatch[[#This Row],[5EV Adjustment]]</f>
        <v>54.041499999999999</v>
      </c>
      <c r="V318" s="4">
        <f>CombinedDelayMatch[[#This Row],[Adj. Average (ps)]]/6.5</f>
        <v>8.3140769230769234</v>
      </c>
      <c r="W318" s="2">
        <f>-(CombinedDelayMatch[[#This Row],[Adj. Average (ps)]]-CombinedDelayMatch[[#This Row],[Average 2CG (ps)]])</f>
        <v>-1.3019999999999996</v>
      </c>
      <c r="X31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6.2872500000000002</v>
      </c>
      <c r="Y318" s="2">
        <f>-(IFERROR(CombinedDelayMatch[[#This Row],[Adj. Average (ps)]], 0)-IFERROR(CombinedDelayMatch[[#This Row],[Average 5EV (ps)]],0))</f>
        <v>1.3019999999999996</v>
      </c>
      <c r="Z31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-6.2872500000000002</v>
      </c>
    </row>
    <row r="319" spans="1:26" x14ac:dyDescent="0.25">
      <c r="A319">
        <v>502</v>
      </c>
      <c r="B319" s="1" t="s">
        <v>1028</v>
      </c>
      <c r="C319" s="1" t="s">
        <v>837</v>
      </c>
      <c r="D319" s="1" t="s">
        <v>1029</v>
      </c>
      <c r="E319">
        <v>78.326999999999998</v>
      </c>
      <c r="F319">
        <v>79.114999999999995</v>
      </c>
      <c r="G319">
        <v>502</v>
      </c>
      <c r="H319" s="1" t="s">
        <v>1028</v>
      </c>
      <c r="I319" s="1" t="s">
        <v>837</v>
      </c>
      <c r="J319" s="5" t="s">
        <v>1029</v>
      </c>
      <c r="K319">
        <v>75.872</v>
      </c>
      <c r="L319">
        <v>76.635000000000005</v>
      </c>
      <c r="M319" t="s">
        <v>1965</v>
      </c>
      <c r="N319">
        <v>100</v>
      </c>
      <c r="O319" s="1">
        <f>AVERAGE(CombinedDelayMatch[[#This Row],[Min Trace Delay (ps)]],CombinedDelayMatch[[#This Row],[Max Trace Delay (ps)]])</f>
        <v>78.721000000000004</v>
      </c>
      <c r="P319" s="1">
        <f>AVERAGE(CombinedDelayMatch[[#This Row],[xczu5ev-sfvc784-1-e.Min Trace Delay (ps)]],CombinedDelayMatch[[#This Row],[xczu5ev-sfvc784-1-e.Max Trace Delay (ps)]])</f>
        <v>76.253500000000003</v>
      </c>
      <c r="Q319" s="1">
        <f>_xlfn.AGGREGATE(1,6,CombinedDelayMatch[[#This Row],[Average 2CG (ps)]],CombinedDelayMatch[[#This Row],[Average 5EV (ps)]])</f>
        <v>77.487250000000003</v>
      </c>
      <c r="R319" s="2">
        <f>-(IFERROR(CombinedDelayMatch[[#This Row],[Average]], 0)-IFERROR(CombinedDelayMatch[[#This Row],[Average 5EV (ps)]],0))</f>
        <v>-1.2337500000000006</v>
      </c>
      <c r="S319"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-8.8230000000000004</v>
      </c>
      <c r="T319"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19" s="4">
        <f>CombinedDelayMatch[[#This Row],[Average]]+CombinedDelayMatch[[#This Row],[5EV Adjustment]]</f>
        <v>77.487250000000003</v>
      </c>
      <c r="V319" s="4">
        <f>CombinedDelayMatch[[#This Row],[Adj. Average (ps)]]/6.5</f>
        <v>11.921115384615385</v>
      </c>
      <c r="W319" s="2">
        <f>-(CombinedDelayMatch[[#This Row],[Adj. Average (ps)]]-CombinedDelayMatch[[#This Row],[Average 2CG (ps)]])</f>
        <v>1.2337500000000006</v>
      </c>
      <c r="X31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8.8230000000000004</v>
      </c>
      <c r="Y319" s="2">
        <f>-(IFERROR(CombinedDelayMatch[[#This Row],[Adj. Average (ps)]], 0)-IFERROR(CombinedDelayMatch[[#This Row],[Average 5EV (ps)]],0))</f>
        <v>-1.2337500000000006</v>
      </c>
      <c r="Z31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-8.8230000000000004</v>
      </c>
    </row>
    <row r="320" spans="1:26" x14ac:dyDescent="0.25">
      <c r="A320">
        <v>502</v>
      </c>
      <c r="B320" s="1" t="s">
        <v>1030</v>
      </c>
      <c r="C320" s="1" t="s">
        <v>837</v>
      </c>
      <c r="D320" s="1" t="s">
        <v>1031</v>
      </c>
      <c r="E320">
        <v>75.703999999999994</v>
      </c>
      <c r="F320">
        <v>76.465000000000003</v>
      </c>
      <c r="G320">
        <v>502</v>
      </c>
      <c r="H320" s="1" t="s">
        <v>1030</v>
      </c>
      <c r="I320" s="1" t="s">
        <v>837</v>
      </c>
      <c r="J320" s="5" t="s">
        <v>1031</v>
      </c>
      <c r="K320">
        <v>72.447000000000003</v>
      </c>
      <c r="L320">
        <v>73.174999999999997</v>
      </c>
      <c r="M320" t="s">
        <v>1965</v>
      </c>
      <c r="N320">
        <v>100</v>
      </c>
      <c r="O320" s="1">
        <f>AVERAGE(CombinedDelayMatch[[#This Row],[Min Trace Delay (ps)]],CombinedDelayMatch[[#This Row],[Max Trace Delay (ps)]])</f>
        <v>76.084499999999991</v>
      </c>
      <c r="P320" s="1">
        <f>AVERAGE(CombinedDelayMatch[[#This Row],[xczu5ev-sfvc784-1-e.Min Trace Delay (ps)]],CombinedDelayMatch[[#This Row],[xczu5ev-sfvc784-1-e.Max Trace Delay (ps)]])</f>
        <v>72.811000000000007</v>
      </c>
      <c r="Q320" s="1">
        <f>_xlfn.AGGREGATE(1,6,CombinedDelayMatch[[#This Row],[Average 2CG (ps)]],CombinedDelayMatch[[#This Row],[Average 5EV (ps)]])</f>
        <v>74.447749999999999</v>
      </c>
      <c r="R320" s="2">
        <f>-(IFERROR(CombinedDelayMatch[[#This Row],[Average]], 0)-IFERROR(CombinedDelayMatch[[#This Row],[Average 5EV (ps)]],0))</f>
        <v>-1.6367499999999922</v>
      </c>
      <c r="S320"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-9.225999999999992</v>
      </c>
      <c r="T320"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20" s="4">
        <f>CombinedDelayMatch[[#This Row],[Average]]+CombinedDelayMatch[[#This Row],[5EV Adjustment]]</f>
        <v>74.447749999999999</v>
      </c>
      <c r="V320" s="4">
        <f>CombinedDelayMatch[[#This Row],[Adj. Average (ps)]]/6.5</f>
        <v>11.4535</v>
      </c>
      <c r="W320" s="2">
        <f>-(CombinedDelayMatch[[#This Row],[Adj. Average (ps)]]-CombinedDelayMatch[[#This Row],[Average 2CG (ps)]])</f>
        <v>1.6367499999999922</v>
      </c>
      <c r="X32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9.225999999999992</v>
      </c>
      <c r="Y320" s="2">
        <f>-(IFERROR(CombinedDelayMatch[[#This Row],[Adj. Average (ps)]], 0)-IFERROR(CombinedDelayMatch[[#This Row],[Average 5EV (ps)]],0))</f>
        <v>-1.6367499999999922</v>
      </c>
      <c r="Z32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-9.225999999999992</v>
      </c>
    </row>
    <row r="321" spans="1:26" x14ac:dyDescent="0.25">
      <c r="A321">
        <v>502</v>
      </c>
      <c r="B321" s="1" t="s">
        <v>1032</v>
      </c>
      <c r="C321" s="1" t="s">
        <v>837</v>
      </c>
      <c r="D321" s="1" t="s">
        <v>1033</v>
      </c>
      <c r="E321">
        <v>80.78</v>
      </c>
      <c r="F321">
        <v>81.591999999999999</v>
      </c>
      <c r="G321">
        <v>502</v>
      </c>
      <c r="H321" s="1" t="s">
        <v>1032</v>
      </c>
      <c r="I321" s="1" t="s">
        <v>837</v>
      </c>
      <c r="J321" s="5" t="s">
        <v>1033</v>
      </c>
      <c r="K321">
        <v>70.033000000000001</v>
      </c>
      <c r="L321">
        <v>70.736000000000004</v>
      </c>
      <c r="M321" t="s">
        <v>1965</v>
      </c>
      <c r="N321">
        <v>100</v>
      </c>
      <c r="O321" s="1">
        <f>AVERAGE(CombinedDelayMatch[[#This Row],[Min Trace Delay (ps)]],CombinedDelayMatch[[#This Row],[Max Trace Delay (ps)]])</f>
        <v>81.186000000000007</v>
      </c>
      <c r="P321" s="1">
        <f>AVERAGE(CombinedDelayMatch[[#This Row],[xczu5ev-sfvc784-1-e.Min Trace Delay (ps)]],CombinedDelayMatch[[#This Row],[xczu5ev-sfvc784-1-e.Max Trace Delay (ps)]])</f>
        <v>70.384500000000003</v>
      </c>
      <c r="Q321" s="1">
        <f>_xlfn.AGGREGATE(1,6,CombinedDelayMatch[[#This Row],[Average 2CG (ps)]],CombinedDelayMatch[[#This Row],[Average 5EV (ps)]])</f>
        <v>75.785250000000005</v>
      </c>
      <c r="R321" s="2">
        <f>-(IFERROR(CombinedDelayMatch[[#This Row],[Average]], 0)-IFERROR(CombinedDelayMatch[[#This Row],[Average 5EV (ps)]],0))</f>
        <v>-5.4007500000000022</v>
      </c>
      <c r="S321"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-12.990000000000002</v>
      </c>
      <c r="T321"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21" s="4">
        <f>CombinedDelayMatch[[#This Row],[Average]]+CombinedDelayMatch[[#This Row],[5EV Adjustment]]</f>
        <v>75.785250000000005</v>
      </c>
      <c r="V321" s="4">
        <f>CombinedDelayMatch[[#This Row],[Adj. Average (ps)]]/6.5</f>
        <v>11.659269230769231</v>
      </c>
      <c r="W321" s="2">
        <f>-(CombinedDelayMatch[[#This Row],[Adj. Average (ps)]]-CombinedDelayMatch[[#This Row],[Average 2CG (ps)]])</f>
        <v>5.4007500000000022</v>
      </c>
      <c r="X32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12.990000000000002</v>
      </c>
      <c r="Y321" s="2">
        <f>-(IFERROR(CombinedDelayMatch[[#This Row],[Adj. Average (ps)]], 0)-IFERROR(CombinedDelayMatch[[#This Row],[Average 5EV (ps)]],0))</f>
        <v>-5.4007500000000022</v>
      </c>
      <c r="Z32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-12.990000000000002</v>
      </c>
    </row>
    <row r="322" spans="1:26" x14ac:dyDescent="0.25">
      <c r="A322">
        <v>502</v>
      </c>
      <c r="B322" s="1" t="s">
        <v>1034</v>
      </c>
      <c r="C322" s="1" t="s">
        <v>837</v>
      </c>
      <c r="D322" s="1" t="s">
        <v>1035</v>
      </c>
      <c r="E322">
        <v>75.930999999999997</v>
      </c>
      <c r="F322">
        <v>76.694000000000003</v>
      </c>
      <c r="G322">
        <v>502</v>
      </c>
      <c r="H322" s="1" t="s">
        <v>1034</v>
      </c>
      <c r="I322" s="1" t="s">
        <v>837</v>
      </c>
      <c r="J322" s="5" t="s">
        <v>1035</v>
      </c>
      <c r="K322">
        <v>68.703000000000003</v>
      </c>
      <c r="L322">
        <v>69.394000000000005</v>
      </c>
      <c r="M322" t="s">
        <v>1965</v>
      </c>
      <c r="N322">
        <v>100</v>
      </c>
      <c r="O322" s="1">
        <f>AVERAGE(CombinedDelayMatch[[#This Row],[Min Trace Delay (ps)]],CombinedDelayMatch[[#This Row],[Max Trace Delay (ps)]])</f>
        <v>76.3125</v>
      </c>
      <c r="P322" s="1">
        <f>AVERAGE(CombinedDelayMatch[[#This Row],[xczu5ev-sfvc784-1-e.Min Trace Delay (ps)]],CombinedDelayMatch[[#This Row],[xczu5ev-sfvc784-1-e.Max Trace Delay (ps)]])</f>
        <v>69.048500000000004</v>
      </c>
      <c r="Q322" s="1">
        <f>_xlfn.AGGREGATE(1,6,CombinedDelayMatch[[#This Row],[Average 2CG (ps)]],CombinedDelayMatch[[#This Row],[Average 5EV (ps)]])</f>
        <v>72.680499999999995</v>
      </c>
      <c r="R322" s="2">
        <f>-(IFERROR(CombinedDelayMatch[[#This Row],[Average]], 0)-IFERROR(CombinedDelayMatch[[#This Row],[Average 5EV (ps)]],0))</f>
        <v>-3.6319999999999908</v>
      </c>
      <c r="S322"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-11.221249999999991</v>
      </c>
      <c r="T322"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22" s="4">
        <f>CombinedDelayMatch[[#This Row],[Average]]+CombinedDelayMatch[[#This Row],[5EV Adjustment]]</f>
        <v>72.680499999999995</v>
      </c>
      <c r="V322" s="4">
        <f>CombinedDelayMatch[[#This Row],[Adj. Average (ps)]]/6.5</f>
        <v>11.181615384615384</v>
      </c>
      <c r="W322" s="2">
        <f>-(CombinedDelayMatch[[#This Row],[Adj. Average (ps)]]-CombinedDelayMatch[[#This Row],[Average 2CG (ps)]])</f>
        <v>3.632000000000005</v>
      </c>
      <c r="X32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11.221250000000005</v>
      </c>
      <c r="Y322" s="2">
        <f>-(IFERROR(CombinedDelayMatch[[#This Row],[Adj. Average (ps)]], 0)-IFERROR(CombinedDelayMatch[[#This Row],[Average 5EV (ps)]],0))</f>
        <v>-3.6319999999999908</v>
      </c>
      <c r="Z32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-11.221249999999991</v>
      </c>
    </row>
    <row r="323" spans="1:26" x14ac:dyDescent="0.25">
      <c r="A323">
        <v>502</v>
      </c>
      <c r="B323" s="1" t="s">
        <v>1036</v>
      </c>
      <c r="C323" s="1" t="s">
        <v>837</v>
      </c>
      <c r="D323" s="1" t="s">
        <v>1037</v>
      </c>
      <c r="E323">
        <v>79.753</v>
      </c>
      <c r="F323">
        <v>80.554000000000002</v>
      </c>
      <c r="G323">
        <v>502</v>
      </c>
      <c r="H323" s="1" t="s">
        <v>1036</v>
      </c>
      <c r="I323" s="1" t="s">
        <v>837</v>
      </c>
      <c r="J323" s="5" t="s">
        <v>1037</v>
      </c>
      <c r="K323">
        <v>74.938000000000002</v>
      </c>
      <c r="L323">
        <v>75.691000000000003</v>
      </c>
      <c r="M323" t="s">
        <v>1965</v>
      </c>
      <c r="N323">
        <v>100</v>
      </c>
      <c r="O323" s="1">
        <f>AVERAGE(CombinedDelayMatch[[#This Row],[Min Trace Delay (ps)]],CombinedDelayMatch[[#This Row],[Max Trace Delay (ps)]])</f>
        <v>80.153500000000008</v>
      </c>
      <c r="P323" s="1">
        <f>AVERAGE(CombinedDelayMatch[[#This Row],[xczu5ev-sfvc784-1-e.Min Trace Delay (ps)]],CombinedDelayMatch[[#This Row],[xczu5ev-sfvc784-1-e.Max Trace Delay (ps)]])</f>
        <v>75.31450000000001</v>
      </c>
      <c r="Q323" s="1">
        <f>_xlfn.AGGREGATE(1,6,CombinedDelayMatch[[#This Row],[Average 2CG (ps)]],CombinedDelayMatch[[#This Row],[Average 5EV (ps)]])</f>
        <v>77.734000000000009</v>
      </c>
      <c r="R323" s="2">
        <f>-(IFERROR(CombinedDelayMatch[[#This Row],[Average]], 0)-IFERROR(CombinedDelayMatch[[#This Row],[Average 5EV (ps)]],0))</f>
        <v>-2.4194999999999993</v>
      </c>
      <c r="S323"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-10.008749999999999</v>
      </c>
      <c r="T323"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23" s="4">
        <f>CombinedDelayMatch[[#This Row],[Average]]+CombinedDelayMatch[[#This Row],[5EV Adjustment]]</f>
        <v>77.734000000000009</v>
      </c>
      <c r="V323" s="4">
        <f>CombinedDelayMatch[[#This Row],[Adj. Average (ps)]]/6.5</f>
        <v>11.959076923076925</v>
      </c>
      <c r="W323" s="2">
        <f>-(CombinedDelayMatch[[#This Row],[Adj. Average (ps)]]-CombinedDelayMatch[[#This Row],[Average 2CG (ps)]])</f>
        <v>2.4194999999999993</v>
      </c>
      <c r="X32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10.008749999999999</v>
      </c>
      <c r="Y323" s="2">
        <f>-(IFERROR(CombinedDelayMatch[[#This Row],[Adj. Average (ps)]], 0)-IFERROR(CombinedDelayMatch[[#This Row],[Average 5EV (ps)]],0))</f>
        <v>-2.4194999999999993</v>
      </c>
      <c r="Z32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-10.008749999999999</v>
      </c>
    </row>
    <row r="324" spans="1:26" x14ac:dyDescent="0.25">
      <c r="A324">
        <v>502</v>
      </c>
      <c r="B324" s="1" t="s">
        <v>1038</v>
      </c>
      <c r="C324" s="1" t="s">
        <v>837</v>
      </c>
      <c r="D324" s="1" t="s">
        <v>1039</v>
      </c>
      <c r="E324">
        <v>49.771999999999998</v>
      </c>
      <c r="F324">
        <v>50.271999999999998</v>
      </c>
      <c r="G324">
        <v>502</v>
      </c>
      <c r="H324" s="1" t="s">
        <v>1038</v>
      </c>
      <c r="I324" s="1" t="s">
        <v>837</v>
      </c>
      <c r="J324" s="5" t="s">
        <v>1039</v>
      </c>
      <c r="K324">
        <v>49.936999999999998</v>
      </c>
      <c r="L324">
        <v>50.439</v>
      </c>
      <c r="M324" t="s">
        <v>1965</v>
      </c>
      <c r="N324">
        <v>100</v>
      </c>
      <c r="O324" s="1">
        <f>AVERAGE(CombinedDelayMatch[[#This Row],[Min Trace Delay (ps)]],CombinedDelayMatch[[#This Row],[Max Trace Delay (ps)]])</f>
        <v>50.021999999999998</v>
      </c>
      <c r="P324" s="1">
        <f>AVERAGE(CombinedDelayMatch[[#This Row],[xczu5ev-sfvc784-1-e.Min Trace Delay (ps)]],CombinedDelayMatch[[#This Row],[xczu5ev-sfvc784-1-e.Max Trace Delay (ps)]])</f>
        <v>50.188000000000002</v>
      </c>
      <c r="Q324" s="1">
        <f>_xlfn.AGGREGATE(1,6,CombinedDelayMatch[[#This Row],[Average 2CG (ps)]],CombinedDelayMatch[[#This Row],[Average 5EV (ps)]])</f>
        <v>50.105000000000004</v>
      </c>
      <c r="R324" s="2">
        <f>-(IFERROR(CombinedDelayMatch[[#This Row],[Average]], 0)-IFERROR(CombinedDelayMatch[[#This Row],[Average 5EV (ps)]],0))</f>
        <v>8.2999999999998408E-2</v>
      </c>
      <c r="S324"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-7.5062500000000014</v>
      </c>
      <c r="T324"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24" s="4">
        <f>CombinedDelayMatch[[#This Row],[Average]]+CombinedDelayMatch[[#This Row],[5EV Adjustment]]</f>
        <v>50.105000000000004</v>
      </c>
      <c r="V324" s="4">
        <f>CombinedDelayMatch[[#This Row],[Adj. Average (ps)]]/6.5</f>
        <v>7.7084615384615391</v>
      </c>
      <c r="W324" s="2">
        <f>-(CombinedDelayMatch[[#This Row],[Adj. Average (ps)]]-CombinedDelayMatch[[#This Row],[Average 2CG (ps)]])</f>
        <v>-8.3000000000005514E-2</v>
      </c>
      <c r="X32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7.5062499999999943</v>
      </c>
      <c r="Y324" s="2">
        <f>-(IFERROR(CombinedDelayMatch[[#This Row],[Adj. Average (ps)]], 0)-IFERROR(CombinedDelayMatch[[#This Row],[Average 5EV (ps)]],0))</f>
        <v>8.2999999999998408E-2</v>
      </c>
      <c r="Z32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-7.5062500000000014</v>
      </c>
    </row>
    <row r="325" spans="1:26" x14ac:dyDescent="0.25">
      <c r="A325">
        <v>502</v>
      </c>
      <c r="B325" s="1" t="s">
        <v>1040</v>
      </c>
      <c r="C325" s="1" t="s">
        <v>837</v>
      </c>
      <c r="D325" s="1" t="s">
        <v>1041</v>
      </c>
      <c r="E325">
        <v>50.234999999999999</v>
      </c>
      <c r="F325">
        <v>50.74</v>
      </c>
      <c r="G325">
        <v>502</v>
      </c>
      <c r="H325" s="1" t="s">
        <v>1040</v>
      </c>
      <c r="I325" s="1" t="s">
        <v>837</v>
      </c>
      <c r="J325" s="5" t="s">
        <v>1041</v>
      </c>
      <c r="K325">
        <v>42.265999999999998</v>
      </c>
      <c r="L325">
        <v>42.691000000000003</v>
      </c>
      <c r="M325" t="s">
        <v>1965</v>
      </c>
      <c r="N325">
        <v>100</v>
      </c>
      <c r="O325" s="1">
        <f>AVERAGE(CombinedDelayMatch[[#This Row],[Min Trace Delay (ps)]],CombinedDelayMatch[[#This Row],[Max Trace Delay (ps)]])</f>
        <v>50.487499999999997</v>
      </c>
      <c r="P325" s="1">
        <f>AVERAGE(CombinedDelayMatch[[#This Row],[xczu5ev-sfvc784-1-e.Min Trace Delay (ps)]],CombinedDelayMatch[[#This Row],[xczu5ev-sfvc784-1-e.Max Trace Delay (ps)]])</f>
        <v>42.478499999999997</v>
      </c>
      <c r="Q325" s="1">
        <f>_xlfn.AGGREGATE(1,6,CombinedDelayMatch[[#This Row],[Average 2CG (ps)]],CombinedDelayMatch[[#This Row],[Average 5EV (ps)]])</f>
        <v>46.482999999999997</v>
      </c>
      <c r="R325" s="2">
        <f>-(IFERROR(CombinedDelayMatch[[#This Row],[Average]], 0)-IFERROR(CombinedDelayMatch[[#This Row],[Average 5EV (ps)]],0))</f>
        <v>-4.0045000000000002</v>
      </c>
      <c r="S325"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-11.59375</v>
      </c>
      <c r="T325"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25" s="4">
        <f>CombinedDelayMatch[[#This Row],[Average]]+CombinedDelayMatch[[#This Row],[5EV Adjustment]]</f>
        <v>46.482999999999997</v>
      </c>
      <c r="V325" s="4">
        <f>CombinedDelayMatch[[#This Row],[Adj. Average (ps)]]/6.5</f>
        <v>7.1512307692307688</v>
      </c>
      <c r="W325" s="2">
        <f>-(CombinedDelayMatch[[#This Row],[Adj. Average (ps)]]-CombinedDelayMatch[[#This Row],[Average 2CG (ps)]])</f>
        <v>4.0045000000000002</v>
      </c>
      <c r="X32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11.59375</v>
      </c>
      <c r="Y325" s="2">
        <f>-(IFERROR(CombinedDelayMatch[[#This Row],[Adj. Average (ps)]], 0)-IFERROR(CombinedDelayMatch[[#This Row],[Average 5EV (ps)]],0))</f>
        <v>-4.0045000000000002</v>
      </c>
      <c r="Z32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-11.59375</v>
      </c>
    </row>
    <row r="326" spans="1:26" x14ac:dyDescent="0.25">
      <c r="A326">
        <v>502</v>
      </c>
      <c r="B326" s="1" t="s">
        <v>1042</v>
      </c>
      <c r="C326" s="1" t="s">
        <v>837</v>
      </c>
      <c r="D326" s="1" t="s">
        <v>1043</v>
      </c>
      <c r="E326">
        <v>66.328000000000003</v>
      </c>
      <c r="F326">
        <v>66.995000000000005</v>
      </c>
      <c r="G326">
        <v>502</v>
      </c>
      <c r="H326" s="1" t="s">
        <v>1042</v>
      </c>
      <c r="I326" s="1" t="s">
        <v>837</v>
      </c>
      <c r="J326" s="5" t="s">
        <v>1043</v>
      </c>
      <c r="K326">
        <v>80.007999999999996</v>
      </c>
      <c r="L326">
        <v>80.811999999999998</v>
      </c>
      <c r="M326" t="s">
        <v>1965</v>
      </c>
      <c r="N326">
        <v>100</v>
      </c>
      <c r="O326" s="1">
        <f>AVERAGE(CombinedDelayMatch[[#This Row],[Min Trace Delay (ps)]],CombinedDelayMatch[[#This Row],[Max Trace Delay (ps)]])</f>
        <v>66.661500000000004</v>
      </c>
      <c r="P326" s="1">
        <f>AVERAGE(CombinedDelayMatch[[#This Row],[xczu5ev-sfvc784-1-e.Min Trace Delay (ps)]],CombinedDelayMatch[[#This Row],[xczu5ev-sfvc784-1-e.Max Trace Delay (ps)]])</f>
        <v>80.41</v>
      </c>
      <c r="Q326" s="1">
        <f>_xlfn.AGGREGATE(1,6,CombinedDelayMatch[[#This Row],[Average 2CG (ps)]],CombinedDelayMatch[[#This Row],[Average 5EV (ps)]])</f>
        <v>73.535750000000007</v>
      </c>
      <c r="R326" s="2">
        <f>-(IFERROR(CombinedDelayMatch[[#This Row],[Average]], 0)-IFERROR(CombinedDelayMatch[[#This Row],[Average 5EV (ps)]],0))</f>
        <v>6.8742499999999893</v>
      </c>
      <c r="S326"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-0.71500000000001052</v>
      </c>
      <c r="T326"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26" s="4">
        <f>CombinedDelayMatch[[#This Row],[Average]]+CombinedDelayMatch[[#This Row],[5EV Adjustment]]</f>
        <v>73.535750000000007</v>
      </c>
      <c r="V326" s="4">
        <f>CombinedDelayMatch[[#This Row],[Adj. Average (ps)]]/6.5</f>
        <v>11.313192307692308</v>
      </c>
      <c r="W326" s="2">
        <f>-(CombinedDelayMatch[[#This Row],[Adj. Average (ps)]]-CombinedDelayMatch[[#This Row],[Average 2CG (ps)]])</f>
        <v>-6.8742500000000035</v>
      </c>
      <c r="X32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0.71499999999999631</v>
      </c>
      <c r="Y326" s="2">
        <f>-(IFERROR(CombinedDelayMatch[[#This Row],[Adj. Average (ps)]], 0)-IFERROR(CombinedDelayMatch[[#This Row],[Average 5EV (ps)]],0))</f>
        <v>6.8742499999999893</v>
      </c>
      <c r="Z32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-0.71500000000001052</v>
      </c>
    </row>
    <row r="327" spans="1:26" x14ac:dyDescent="0.25">
      <c r="A327">
        <v>502</v>
      </c>
      <c r="B327" s="1" t="s">
        <v>1044</v>
      </c>
      <c r="C327" s="1" t="s">
        <v>837</v>
      </c>
      <c r="D327" s="1" t="s">
        <v>1045</v>
      </c>
      <c r="E327">
        <v>79.376000000000005</v>
      </c>
      <c r="F327">
        <v>80.174000000000007</v>
      </c>
      <c r="G327">
        <v>502</v>
      </c>
      <c r="H327" s="1" t="s">
        <v>1044</v>
      </c>
      <c r="I327" s="1" t="s">
        <v>837</v>
      </c>
      <c r="J327" s="5" t="s">
        <v>1045</v>
      </c>
      <c r="K327">
        <v>74.492000000000004</v>
      </c>
      <c r="L327">
        <v>75.241</v>
      </c>
      <c r="M327" t="s">
        <v>1965</v>
      </c>
      <c r="N327">
        <v>100</v>
      </c>
      <c r="O327" s="1">
        <f>AVERAGE(CombinedDelayMatch[[#This Row],[Min Trace Delay (ps)]],CombinedDelayMatch[[#This Row],[Max Trace Delay (ps)]])</f>
        <v>79.775000000000006</v>
      </c>
      <c r="P327" s="1">
        <f>AVERAGE(CombinedDelayMatch[[#This Row],[xczu5ev-sfvc784-1-e.Min Trace Delay (ps)]],CombinedDelayMatch[[#This Row],[xczu5ev-sfvc784-1-e.Max Trace Delay (ps)]])</f>
        <v>74.866500000000002</v>
      </c>
      <c r="Q327" s="1">
        <f>_xlfn.AGGREGATE(1,6,CombinedDelayMatch[[#This Row],[Average 2CG (ps)]],CombinedDelayMatch[[#This Row],[Average 5EV (ps)]])</f>
        <v>77.320750000000004</v>
      </c>
      <c r="R327" s="2">
        <f>-(IFERROR(CombinedDelayMatch[[#This Row],[Average]], 0)-IFERROR(CombinedDelayMatch[[#This Row],[Average 5EV (ps)]],0))</f>
        <v>-2.4542500000000018</v>
      </c>
      <c r="S327"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-10.043500000000002</v>
      </c>
      <c r="T327"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27" s="4">
        <f>CombinedDelayMatch[[#This Row],[Average]]+CombinedDelayMatch[[#This Row],[5EV Adjustment]]</f>
        <v>77.320750000000004</v>
      </c>
      <c r="V327" s="4">
        <f>CombinedDelayMatch[[#This Row],[Adj. Average (ps)]]/6.5</f>
        <v>11.8955</v>
      </c>
      <c r="W327" s="2">
        <f>-(CombinedDelayMatch[[#This Row],[Adj. Average (ps)]]-CombinedDelayMatch[[#This Row],[Average 2CG (ps)]])</f>
        <v>2.4542500000000018</v>
      </c>
      <c r="X32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10.043500000000002</v>
      </c>
      <c r="Y327" s="2">
        <f>-(IFERROR(CombinedDelayMatch[[#This Row],[Adj. Average (ps)]], 0)-IFERROR(CombinedDelayMatch[[#This Row],[Average 5EV (ps)]],0))</f>
        <v>-2.4542500000000018</v>
      </c>
      <c r="Z32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-10.043500000000002</v>
      </c>
    </row>
    <row r="328" spans="1:26" x14ac:dyDescent="0.25">
      <c r="A328">
        <v>502</v>
      </c>
      <c r="B328" s="1" t="s">
        <v>1022</v>
      </c>
      <c r="C328" s="1" t="s">
        <v>837</v>
      </c>
      <c r="D328" s="1" t="s">
        <v>1023</v>
      </c>
      <c r="E328">
        <v>55.859000000000002</v>
      </c>
      <c r="F328">
        <v>56.420999999999999</v>
      </c>
      <c r="G328">
        <v>502</v>
      </c>
      <c r="H328" s="1" t="s">
        <v>1022</v>
      </c>
      <c r="I328" s="1" t="s">
        <v>837</v>
      </c>
      <c r="J328" s="5" t="s">
        <v>1023</v>
      </c>
      <c r="K328">
        <v>70.962000000000003</v>
      </c>
      <c r="L328">
        <v>71.674999999999997</v>
      </c>
      <c r="M328" t="s">
        <v>1983</v>
      </c>
      <c r="N328">
        <v>100</v>
      </c>
      <c r="O328" s="1">
        <f>AVERAGE(CombinedDelayMatch[[#This Row],[Min Trace Delay (ps)]],CombinedDelayMatch[[#This Row],[Max Trace Delay (ps)]])</f>
        <v>56.14</v>
      </c>
      <c r="P328" s="1">
        <f>AVERAGE(CombinedDelayMatch[[#This Row],[xczu5ev-sfvc784-1-e.Min Trace Delay (ps)]],CombinedDelayMatch[[#This Row],[xczu5ev-sfvc784-1-e.Max Trace Delay (ps)]])</f>
        <v>71.3185</v>
      </c>
      <c r="Q328" s="1">
        <f>_xlfn.AGGREGATE(1,6,CombinedDelayMatch[[#This Row],[Average 2CG (ps)]],CombinedDelayMatch[[#This Row],[Average 5EV (ps)]])</f>
        <v>63.72925</v>
      </c>
      <c r="R328" s="2">
        <f>-(IFERROR(CombinedDelayMatch[[#This Row],[Average]], 0)-IFERROR(CombinedDelayMatch[[#This Row],[Average 5EV (ps)]],0))</f>
        <v>7.5892499999999998</v>
      </c>
      <c r="S328"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28"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28" s="4">
        <f>CombinedDelayMatch[[#This Row],[Average]]+CombinedDelayMatch[[#This Row],[5EV Adjustment]]</f>
        <v>63.72925</v>
      </c>
      <c r="V328" s="4">
        <f>CombinedDelayMatch[[#This Row],[Adj. Average (ps)]]/6.5</f>
        <v>9.8045000000000009</v>
      </c>
      <c r="W328" s="2">
        <f>-(CombinedDelayMatch[[#This Row],[Adj. Average (ps)]]-CombinedDelayMatch[[#This Row],[Average 2CG (ps)]])</f>
        <v>-7.5892499999999998</v>
      </c>
      <c r="X32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28" s="2">
        <f>-(IFERROR(CombinedDelayMatch[[#This Row],[Adj. Average (ps)]], 0)-IFERROR(CombinedDelayMatch[[#This Row],[Average 5EV (ps)]],0))</f>
        <v>7.5892499999999998</v>
      </c>
      <c r="Z32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29" spans="1:26" x14ac:dyDescent="0.25">
      <c r="A329">
        <v>505</v>
      </c>
      <c r="B329" s="1" t="s">
        <v>855</v>
      </c>
      <c r="C329" s="1" t="s">
        <v>837</v>
      </c>
      <c r="D329" s="1" t="s">
        <v>856</v>
      </c>
      <c r="E329">
        <v>111.581</v>
      </c>
      <c r="F329">
        <v>112.702</v>
      </c>
      <c r="G329">
        <v>505</v>
      </c>
      <c r="H329" s="1" t="s">
        <v>855</v>
      </c>
      <c r="I329" s="1" t="s">
        <v>837</v>
      </c>
      <c r="J329" s="5" t="s">
        <v>856</v>
      </c>
      <c r="K329">
        <v>70.515000000000001</v>
      </c>
      <c r="L329">
        <v>71.224000000000004</v>
      </c>
      <c r="M329" t="s">
        <v>1961</v>
      </c>
      <c r="N329">
        <v>1400</v>
      </c>
      <c r="O329" s="1">
        <f>AVERAGE(CombinedDelayMatch[[#This Row],[Min Trace Delay (ps)]],CombinedDelayMatch[[#This Row],[Max Trace Delay (ps)]])</f>
        <v>112.14150000000001</v>
      </c>
      <c r="P329" s="1">
        <f>AVERAGE(CombinedDelayMatch[[#This Row],[xczu5ev-sfvc784-1-e.Min Trace Delay (ps)]],CombinedDelayMatch[[#This Row],[xczu5ev-sfvc784-1-e.Max Trace Delay (ps)]])</f>
        <v>70.869500000000002</v>
      </c>
      <c r="Q329" s="1">
        <f>_xlfn.AGGREGATE(1,6,CombinedDelayMatch[[#This Row],[Average 2CG (ps)]],CombinedDelayMatch[[#This Row],[Average 5EV (ps)]])</f>
        <v>91.505500000000012</v>
      </c>
      <c r="R329" s="2">
        <f>-(IFERROR(CombinedDelayMatch[[#This Row],[Average]], 0)-IFERROR(CombinedDelayMatch[[#This Row],[Average 5EV (ps)]],0))</f>
        <v>-20.63600000000001</v>
      </c>
      <c r="S329"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15.363750000000017</v>
      </c>
      <c r="T329"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29" s="4">
        <f>CombinedDelayMatch[[#This Row],[Average]]+CombinedDelayMatch[[#This Row],[5EV Adjustment]]</f>
        <v>91.505500000000012</v>
      </c>
      <c r="V329" s="4">
        <f>CombinedDelayMatch[[#This Row],[Adj. Average (ps)]]/6.5</f>
        <v>14.077769230769233</v>
      </c>
      <c r="W329" s="2">
        <f>-(CombinedDelayMatch[[#This Row],[Adj. Average (ps)]]-CombinedDelayMatch[[#This Row],[Average 2CG (ps)]])</f>
        <v>20.635999999999996</v>
      </c>
      <c r="X32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15.363749999999996</v>
      </c>
      <c r="Y329" s="2">
        <f>-(IFERROR(CombinedDelayMatch[[#This Row],[Adj. Average (ps)]], 0)-IFERROR(CombinedDelayMatch[[#This Row],[Average 5EV (ps)]],0))</f>
        <v>-20.63600000000001</v>
      </c>
      <c r="Z32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15.363750000000017</v>
      </c>
    </row>
    <row r="330" spans="1:26" x14ac:dyDescent="0.25">
      <c r="A330">
        <v>505</v>
      </c>
      <c r="B330" s="1" t="s">
        <v>857</v>
      </c>
      <c r="C330" s="1" t="s">
        <v>837</v>
      </c>
      <c r="D330" s="1" t="s">
        <v>858</v>
      </c>
      <c r="E330">
        <v>111.619</v>
      </c>
      <c r="F330">
        <v>112.741</v>
      </c>
      <c r="G330">
        <v>505</v>
      </c>
      <c r="H330" s="1" t="s">
        <v>857</v>
      </c>
      <c r="I330" s="1" t="s">
        <v>837</v>
      </c>
      <c r="J330" s="5" t="s">
        <v>858</v>
      </c>
      <c r="K330">
        <v>70.608999999999995</v>
      </c>
      <c r="L330">
        <v>71.317999999999998</v>
      </c>
      <c r="M330" t="s">
        <v>1961</v>
      </c>
      <c r="N330">
        <v>1400</v>
      </c>
      <c r="O330" s="1">
        <f>AVERAGE(CombinedDelayMatch[[#This Row],[Min Trace Delay (ps)]],CombinedDelayMatch[[#This Row],[Max Trace Delay (ps)]])</f>
        <v>112.18</v>
      </c>
      <c r="P330" s="1">
        <f>AVERAGE(CombinedDelayMatch[[#This Row],[xczu5ev-sfvc784-1-e.Min Trace Delay (ps)]],CombinedDelayMatch[[#This Row],[xczu5ev-sfvc784-1-e.Max Trace Delay (ps)]])</f>
        <v>70.963499999999996</v>
      </c>
      <c r="Q330" s="1">
        <f>_xlfn.AGGREGATE(1,6,CombinedDelayMatch[[#This Row],[Average 2CG (ps)]],CombinedDelayMatch[[#This Row],[Average 5EV (ps)]])</f>
        <v>91.571750000000009</v>
      </c>
      <c r="R330" s="2">
        <f>-(IFERROR(CombinedDelayMatch[[#This Row],[Average]], 0)-IFERROR(CombinedDelayMatch[[#This Row],[Average 5EV (ps)]],0))</f>
        <v>-20.608250000000012</v>
      </c>
      <c r="S330"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15.363750000000017</v>
      </c>
      <c r="T330"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30" s="4">
        <f>CombinedDelayMatch[[#This Row],[Average]]+CombinedDelayMatch[[#This Row],[5EV Adjustment]]</f>
        <v>91.571750000000009</v>
      </c>
      <c r="V330" s="4">
        <f>CombinedDelayMatch[[#This Row],[Adj. Average (ps)]]/6.5</f>
        <v>14.08796153846154</v>
      </c>
      <c r="W330" s="2">
        <f>-(CombinedDelayMatch[[#This Row],[Adj. Average (ps)]]-CombinedDelayMatch[[#This Row],[Average 2CG (ps)]])</f>
        <v>20.608249999999998</v>
      </c>
      <c r="X33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15.363749999999996</v>
      </c>
      <c r="Y330" s="2">
        <f>-(IFERROR(CombinedDelayMatch[[#This Row],[Adj. Average (ps)]], 0)-IFERROR(CombinedDelayMatch[[#This Row],[Average 5EV (ps)]],0))</f>
        <v>-20.608250000000012</v>
      </c>
      <c r="Z33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15.363750000000017</v>
      </c>
    </row>
    <row r="331" spans="1:26" x14ac:dyDescent="0.25">
      <c r="A331">
        <v>505</v>
      </c>
      <c r="B331" s="1" t="s">
        <v>859</v>
      </c>
      <c r="C331" s="1" t="s">
        <v>837</v>
      </c>
      <c r="D331" s="1" t="s">
        <v>860</v>
      </c>
      <c r="E331">
        <v>73.272999999999996</v>
      </c>
      <c r="F331">
        <v>74.009</v>
      </c>
      <c r="G331">
        <v>505</v>
      </c>
      <c r="H331" s="1" t="s">
        <v>859</v>
      </c>
      <c r="I331" s="1" t="s">
        <v>837</v>
      </c>
      <c r="J331" s="5" t="s">
        <v>860</v>
      </c>
      <c r="K331">
        <v>62.780999999999999</v>
      </c>
      <c r="L331">
        <v>63.411999999999999</v>
      </c>
      <c r="M331" t="s">
        <v>1961</v>
      </c>
      <c r="N331">
        <v>1400</v>
      </c>
      <c r="O331" s="1">
        <f>AVERAGE(CombinedDelayMatch[[#This Row],[Min Trace Delay (ps)]],CombinedDelayMatch[[#This Row],[Max Trace Delay (ps)]])</f>
        <v>73.640999999999991</v>
      </c>
      <c r="P331" s="1">
        <f>AVERAGE(CombinedDelayMatch[[#This Row],[xczu5ev-sfvc784-1-e.Min Trace Delay (ps)]],CombinedDelayMatch[[#This Row],[xczu5ev-sfvc784-1-e.Max Trace Delay (ps)]])</f>
        <v>63.096499999999999</v>
      </c>
      <c r="Q331" s="1">
        <f>_xlfn.AGGREGATE(1,6,CombinedDelayMatch[[#This Row],[Average 2CG (ps)]],CombinedDelayMatch[[#This Row],[Average 5EV (ps)]])</f>
        <v>68.368749999999991</v>
      </c>
      <c r="R331" s="2">
        <f>-(IFERROR(CombinedDelayMatch[[#This Row],[Average]], 0)-IFERROR(CombinedDelayMatch[[#This Row],[Average 5EV (ps)]],0))</f>
        <v>-5.2722499999999926</v>
      </c>
      <c r="S331"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15.363750000000017</v>
      </c>
      <c r="T331"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31" s="4">
        <f>CombinedDelayMatch[[#This Row],[Average]]+CombinedDelayMatch[[#This Row],[5EV Adjustment]]</f>
        <v>68.368749999999991</v>
      </c>
      <c r="V331" s="4">
        <f>CombinedDelayMatch[[#This Row],[Adj. Average (ps)]]/6.5</f>
        <v>10.51826923076923</v>
      </c>
      <c r="W331" s="2">
        <f>-(CombinedDelayMatch[[#This Row],[Adj. Average (ps)]]-CombinedDelayMatch[[#This Row],[Average 2CG (ps)]])</f>
        <v>5.2722499999999997</v>
      </c>
      <c r="X33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15.363749999999996</v>
      </c>
      <c r="Y331" s="2">
        <f>-(IFERROR(CombinedDelayMatch[[#This Row],[Adj. Average (ps)]], 0)-IFERROR(CombinedDelayMatch[[#This Row],[Average 5EV (ps)]],0))</f>
        <v>-5.2722499999999926</v>
      </c>
      <c r="Z33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15.363750000000017</v>
      </c>
    </row>
    <row r="332" spans="1:26" x14ac:dyDescent="0.25">
      <c r="A332">
        <v>505</v>
      </c>
      <c r="B332" s="1" t="s">
        <v>861</v>
      </c>
      <c r="C332" s="1" t="s">
        <v>837</v>
      </c>
      <c r="D332" s="1" t="s">
        <v>862</v>
      </c>
      <c r="E332">
        <v>73.317999999999998</v>
      </c>
      <c r="F332">
        <v>74.055000000000007</v>
      </c>
      <c r="G332">
        <v>505</v>
      </c>
      <c r="H332" s="1" t="s">
        <v>861</v>
      </c>
      <c r="I332" s="1" t="s">
        <v>837</v>
      </c>
      <c r="J332" s="5" t="s">
        <v>862</v>
      </c>
      <c r="K332">
        <v>62.756999999999998</v>
      </c>
      <c r="L332">
        <v>63.387999999999998</v>
      </c>
      <c r="M332" t="s">
        <v>1961</v>
      </c>
      <c r="N332">
        <v>1400</v>
      </c>
      <c r="O332" s="1">
        <f>AVERAGE(CombinedDelayMatch[[#This Row],[Min Trace Delay (ps)]],CombinedDelayMatch[[#This Row],[Max Trace Delay (ps)]])</f>
        <v>73.686499999999995</v>
      </c>
      <c r="P332" s="1">
        <f>AVERAGE(CombinedDelayMatch[[#This Row],[xczu5ev-sfvc784-1-e.Min Trace Delay (ps)]],CombinedDelayMatch[[#This Row],[xczu5ev-sfvc784-1-e.Max Trace Delay (ps)]])</f>
        <v>63.072499999999998</v>
      </c>
      <c r="Q332" s="1">
        <f>_xlfn.AGGREGATE(1,6,CombinedDelayMatch[[#This Row],[Average 2CG (ps)]],CombinedDelayMatch[[#This Row],[Average 5EV (ps)]])</f>
        <v>68.379499999999993</v>
      </c>
      <c r="R332" s="2">
        <f>-(IFERROR(CombinedDelayMatch[[#This Row],[Average]], 0)-IFERROR(CombinedDelayMatch[[#This Row],[Average 5EV (ps)]],0))</f>
        <v>-5.3069999999999951</v>
      </c>
      <c r="S332"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15.363750000000017</v>
      </c>
      <c r="T332"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32" s="4">
        <f>CombinedDelayMatch[[#This Row],[Average]]+CombinedDelayMatch[[#This Row],[5EV Adjustment]]</f>
        <v>68.379499999999993</v>
      </c>
      <c r="V332" s="4">
        <f>CombinedDelayMatch[[#This Row],[Adj. Average (ps)]]/6.5</f>
        <v>10.519923076923076</v>
      </c>
      <c r="W332" s="2">
        <f>-(CombinedDelayMatch[[#This Row],[Adj. Average (ps)]]-CombinedDelayMatch[[#This Row],[Average 2CG (ps)]])</f>
        <v>5.3070000000000022</v>
      </c>
      <c r="X33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15.363749999999996</v>
      </c>
      <c r="Y332" s="2">
        <f>-(IFERROR(CombinedDelayMatch[[#This Row],[Adj. Average (ps)]], 0)-IFERROR(CombinedDelayMatch[[#This Row],[Average 5EV (ps)]],0))</f>
        <v>-5.3069999999999951</v>
      </c>
      <c r="Z33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15.363750000000017</v>
      </c>
    </row>
    <row r="333" spans="1:26" x14ac:dyDescent="0.25">
      <c r="A333">
        <v>24</v>
      </c>
      <c r="B333" s="1" t="s">
        <v>49</v>
      </c>
      <c r="C333" s="1" t="s">
        <v>50</v>
      </c>
      <c r="D333" s="1" t="s">
        <v>51</v>
      </c>
      <c r="E333">
        <v>75.570999999999998</v>
      </c>
      <c r="F333">
        <v>76.331000000000003</v>
      </c>
      <c r="G333">
        <v>44</v>
      </c>
      <c r="H333" s="1" t="s">
        <v>49</v>
      </c>
      <c r="I333" s="1" t="s">
        <v>125</v>
      </c>
      <c r="J333" s="5" t="s">
        <v>1909</v>
      </c>
      <c r="K333">
        <v>87.001000000000005</v>
      </c>
      <c r="L333">
        <v>87.875</v>
      </c>
      <c r="O333" s="1">
        <f>AVERAGE(CombinedDelayMatch[[#This Row],[Min Trace Delay (ps)]],CombinedDelayMatch[[#This Row],[Max Trace Delay (ps)]])</f>
        <v>75.950999999999993</v>
      </c>
      <c r="P333" s="1">
        <f>AVERAGE(CombinedDelayMatch[[#This Row],[xczu5ev-sfvc784-1-e.Min Trace Delay (ps)]],CombinedDelayMatch[[#This Row],[xczu5ev-sfvc784-1-e.Max Trace Delay (ps)]])</f>
        <v>87.438000000000002</v>
      </c>
      <c r="Q333" s="1">
        <f>_xlfn.AGGREGATE(1,6,CombinedDelayMatch[[#This Row],[Average 2CG (ps)]],CombinedDelayMatch[[#This Row],[Average 5EV (ps)]])</f>
        <v>81.694500000000005</v>
      </c>
      <c r="R333" s="2">
        <f>-(IFERROR(CombinedDelayMatch[[#This Row],[Average]], 0)-IFERROR(CombinedDelayMatch[[#This Row],[Average 5EV (ps)]],0))</f>
        <v>5.7434999999999974</v>
      </c>
      <c r="S333"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33"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33" s="4">
        <f>CombinedDelayMatch[[#This Row],[Average]]+CombinedDelayMatch[[#This Row],[5EV Adjustment]]</f>
        <v>81.694500000000005</v>
      </c>
      <c r="V333" s="4">
        <f>CombinedDelayMatch[[#This Row],[Adj. Average (ps)]]/6.5</f>
        <v>12.568384615384616</v>
      </c>
      <c r="W333" s="2">
        <f>-(CombinedDelayMatch[[#This Row],[Adj. Average (ps)]]-CombinedDelayMatch[[#This Row],[Average 2CG (ps)]])</f>
        <v>-5.7435000000000116</v>
      </c>
      <c r="X33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33" s="2">
        <f>-(IFERROR(CombinedDelayMatch[[#This Row],[Adj. Average (ps)]], 0)-IFERROR(CombinedDelayMatch[[#This Row],[Average 5EV (ps)]],0))</f>
        <v>5.7434999999999974</v>
      </c>
      <c r="Z33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34" spans="1:26" x14ac:dyDescent="0.25">
      <c r="A334">
        <v>24</v>
      </c>
      <c r="B334" s="1" t="s">
        <v>52</v>
      </c>
      <c r="C334" s="1" t="s">
        <v>53</v>
      </c>
      <c r="D334" s="1" t="s">
        <v>54</v>
      </c>
      <c r="E334">
        <v>74.638000000000005</v>
      </c>
      <c r="F334">
        <v>75.388999999999996</v>
      </c>
      <c r="G334">
        <v>44</v>
      </c>
      <c r="H334" s="1" t="s">
        <v>52</v>
      </c>
      <c r="I334" s="1" t="s">
        <v>128</v>
      </c>
      <c r="J334" s="5" t="s">
        <v>1908</v>
      </c>
      <c r="K334">
        <v>87.031000000000006</v>
      </c>
      <c r="L334">
        <v>87.905000000000001</v>
      </c>
      <c r="O334" s="1">
        <f>AVERAGE(CombinedDelayMatch[[#This Row],[Min Trace Delay (ps)]],CombinedDelayMatch[[#This Row],[Max Trace Delay (ps)]])</f>
        <v>75.013499999999993</v>
      </c>
      <c r="P334" s="1">
        <f>AVERAGE(CombinedDelayMatch[[#This Row],[xczu5ev-sfvc784-1-e.Min Trace Delay (ps)]],CombinedDelayMatch[[#This Row],[xczu5ev-sfvc784-1-e.Max Trace Delay (ps)]])</f>
        <v>87.468000000000004</v>
      </c>
      <c r="Q334" s="1">
        <f>_xlfn.AGGREGATE(1,6,CombinedDelayMatch[[#This Row],[Average 2CG (ps)]],CombinedDelayMatch[[#This Row],[Average 5EV (ps)]])</f>
        <v>81.240749999999991</v>
      </c>
      <c r="R334" s="2">
        <f>-(IFERROR(CombinedDelayMatch[[#This Row],[Average]], 0)-IFERROR(CombinedDelayMatch[[#This Row],[Average 5EV (ps)]],0))</f>
        <v>6.2272500000000122</v>
      </c>
      <c r="S334"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34"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34" s="4">
        <f>CombinedDelayMatch[[#This Row],[Average]]+CombinedDelayMatch[[#This Row],[5EV Adjustment]]</f>
        <v>81.240749999999991</v>
      </c>
      <c r="V334" s="4">
        <f>CombinedDelayMatch[[#This Row],[Adj. Average (ps)]]/6.5</f>
        <v>12.498576923076921</v>
      </c>
      <c r="W334" s="2">
        <f>-(CombinedDelayMatch[[#This Row],[Adj. Average (ps)]]-CombinedDelayMatch[[#This Row],[Average 2CG (ps)]])</f>
        <v>-6.227249999999998</v>
      </c>
      <c r="X33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34" s="2">
        <f>-(IFERROR(CombinedDelayMatch[[#This Row],[Adj. Average (ps)]], 0)-IFERROR(CombinedDelayMatch[[#This Row],[Average 5EV (ps)]],0))</f>
        <v>6.2272500000000122</v>
      </c>
      <c r="Z33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35" spans="1:26" x14ac:dyDescent="0.25">
      <c r="A335">
        <v>24</v>
      </c>
      <c r="B335" s="1" t="s">
        <v>55</v>
      </c>
      <c r="C335" s="1" t="s">
        <v>56</v>
      </c>
      <c r="D335" s="1" t="s">
        <v>57</v>
      </c>
      <c r="E335">
        <v>82.123000000000005</v>
      </c>
      <c r="F335">
        <v>82.947999999999993</v>
      </c>
      <c r="G335">
        <v>44</v>
      </c>
      <c r="H335" s="1" t="s">
        <v>55</v>
      </c>
      <c r="I335" s="1" t="s">
        <v>131</v>
      </c>
      <c r="J335" s="5" t="s">
        <v>1907</v>
      </c>
      <c r="K335">
        <v>110.661</v>
      </c>
      <c r="L335">
        <v>111.773</v>
      </c>
      <c r="O335" s="1">
        <f>AVERAGE(CombinedDelayMatch[[#This Row],[Min Trace Delay (ps)]],CombinedDelayMatch[[#This Row],[Max Trace Delay (ps)]])</f>
        <v>82.535499999999999</v>
      </c>
      <c r="P335" s="1">
        <f>AVERAGE(CombinedDelayMatch[[#This Row],[xczu5ev-sfvc784-1-e.Min Trace Delay (ps)]],CombinedDelayMatch[[#This Row],[xczu5ev-sfvc784-1-e.Max Trace Delay (ps)]])</f>
        <v>111.217</v>
      </c>
      <c r="Q335" s="1">
        <f>_xlfn.AGGREGATE(1,6,CombinedDelayMatch[[#This Row],[Average 2CG (ps)]],CombinedDelayMatch[[#This Row],[Average 5EV (ps)]])</f>
        <v>96.876249999999999</v>
      </c>
      <c r="R335" s="2">
        <f>-(IFERROR(CombinedDelayMatch[[#This Row],[Average]], 0)-IFERROR(CombinedDelayMatch[[#This Row],[Average 5EV (ps)]],0))</f>
        <v>14.34075</v>
      </c>
      <c r="S335"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35"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35" s="4">
        <f>CombinedDelayMatch[[#This Row],[Average]]+CombinedDelayMatch[[#This Row],[5EV Adjustment]]</f>
        <v>96.876249999999999</v>
      </c>
      <c r="V335" s="4">
        <f>CombinedDelayMatch[[#This Row],[Adj. Average (ps)]]/6.5</f>
        <v>14.904038461538461</v>
      </c>
      <c r="W335" s="2">
        <f>-(CombinedDelayMatch[[#This Row],[Adj. Average (ps)]]-CombinedDelayMatch[[#This Row],[Average 2CG (ps)]])</f>
        <v>-14.34075</v>
      </c>
      <c r="X33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35" s="2">
        <f>-(IFERROR(CombinedDelayMatch[[#This Row],[Adj. Average (ps)]], 0)-IFERROR(CombinedDelayMatch[[#This Row],[Average 5EV (ps)]],0))</f>
        <v>14.34075</v>
      </c>
      <c r="Z33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36" spans="1:26" x14ac:dyDescent="0.25">
      <c r="A336">
        <v>24</v>
      </c>
      <c r="B336" s="1" t="s">
        <v>58</v>
      </c>
      <c r="C336" s="1" t="s">
        <v>59</v>
      </c>
      <c r="D336" s="1" t="s">
        <v>60</v>
      </c>
      <c r="E336">
        <v>79.397000000000006</v>
      </c>
      <c r="F336">
        <v>80.194999999999993</v>
      </c>
      <c r="G336">
        <v>44</v>
      </c>
      <c r="H336" s="1" t="s">
        <v>58</v>
      </c>
      <c r="I336" s="1" t="s">
        <v>134</v>
      </c>
      <c r="J336" s="5" t="s">
        <v>1906</v>
      </c>
      <c r="K336">
        <v>114.378</v>
      </c>
      <c r="L336">
        <v>115.527</v>
      </c>
      <c r="O336" s="1">
        <f>AVERAGE(CombinedDelayMatch[[#This Row],[Min Trace Delay (ps)]],CombinedDelayMatch[[#This Row],[Max Trace Delay (ps)]])</f>
        <v>79.795999999999992</v>
      </c>
      <c r="P336" s="1">
        <f>AVERAGE(CombinedDelayMatch[[#This Row],[xczu5ev-sfvc784-1-e.Min Trace Delay (ps)]],CombinedDelayMatch[[#This Row],[xczu5ev-sfvc784-1-e.Max Trace Delay (ps)]])</f>
        <v>114.9525</v>
      </c>
      <c r="Q336" s="1">
        <f>_xlfn.AGGREGATE(1,6,CombinedDelayMatch[[#This Row],[Average 2CG (ps)]],CombinedDelayMatch[[#This Row],[Average 5EV (ps)]])</f>
        <v>97.374249999999989</v>
      </c>
      <c r="R336" s="2">
        <f>-(IFERROR(CombinedDelayMatch[[#This Row],[Average]], 0)-IFERROR(CombinedDelayMatch[[#This Row],[Average 5EV (ps)]],0))</f>
        <v>17.578250000000011</v>
      </c>
      <c r="S336"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36"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36" s="4">
        <f>CombinedDelayMatch[[#This Row],[Average]]+CombinedDelayMatch[[#This Row],[5EV Adjustment]]</f>
        <v>97.374249999999989</v>
      </c>
      <c r="V336" s="4">
        <f>CombinedDelayMatch[[#This Row],[Adj. Average (ps)]]/6.5</f>
        <v>14.980653846153844</v>
      </c>
      <c r="W336" s="2">
        <f>-(CombinedDelayMatch[[#This Row],[Adj. Average (ps)]]-CombinedDelayMatch[[#This Row],[Average 2CG (ps)]])</f>
        <v>-17.578249999999997</v>
      </c>
      <c r="X33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36" s="2">
        <f>-(IFERROR(CombinedDelayMatch[[#This Row],[Adj. Average (ps)]], 0)-IFERROR(CombinedDelayMatch[[#This Row],[Average 5EV (ps)]],0))</f>
        <v>17.578250000000011</v>
      </c>
      <c r="Z33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37" spans="1:26" x14ac:dyDescent="0.25">
      <c r="A337">
        <v>24</v>
      </c>
      <c r="B337" s="1" t="s">
        <v>61</v>
      </c>
      <c r="C337" s="1" t="s">
        <v>62</v>
      </c>
      <c r="D337" s="1" t="s">
        <v>63</v>
      </c>
      <c r="E337">
        <v>87.652000000000001</v>
      </c>
      <c r="F337">
        <v>88.533000000000001</v>
      </c>
      <c r="G337">
        <v>44</v>
      </c>
      <c r="H337" s="1" t="s">
        <v>61</v>
      </c>
      <c r="I337" s="1" t="s">
        <v>137</v>
      </c>
      <c r="J337" s="5" t="s">
        <v>1905</v>
      </c>
      <c r="K337">
        <v>104.32899999999999</v>
      </c>
      <c r="L337">
        <v>105.377</v>
      </c>
      <c r="O337" s="1">
        <f>AVERAGE(CombinedDelayMatch[[#This Row],[Min Trace Delay (ps)]],CombinedDelayMatch[[#This Row],[Max Trace Delay (ps)]])</f>
        <v>88.092500000000001</v>
      </c>
      <c r="P337" s="1">
        <f>AVERAGE(CombinedDelayMatch[[#This Row],[xczu5ev-sfvc784-1-e.Min Trace Delay (ps)]],CombinedDelayMatch[[#This Row],[xczu5ev-sfvc784-1-e.Max Trace Delay (ps)]])</f>
        <v>104.85299999999999</v>
      </c>
      <c r="Q337" s="1">
        <f>_xlfn.AGGREGATE(1,6,CombinedDelayMatch[[#This Row],[Average 2CG (ps)]],CombinedDelayMatch[[#This Row],[Average 5EV (ps)]])</f>
        <v>96.472749999999991</v>
      </c>
      <c r="R337" s="2">
        <f>-(IFERROR(CombinedDelayMatch[[#This Row],[Average]], 0)-IFERROR(CombinedDelayMatch[[#This Row],[Average 5EV (ps)]],0))</f>
        <v>8.3802500000000038</v>
      </c>
      <c r="S337"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37"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37" s="4">
        <f>CombinedDelayMatch[[#This Row],[Average]]+CombinedDelayMatch[[#This Row],[5EV Adjustment]]</f>
        <v>96.472749999999991</v>
      </c>
      <c r="V337" s="4">
        <f>CombinedDelayMatch[[#This Row],[Adj. Average (ps)]]/6.5</f>
        <v>14.841961538461536</v>
      </c>
      <c r="W337" s="2">
        <f>-(CombinedDelayMatch[[#This Row],[Adj. Average (ps)]]-CombinedDelayMatch[[#This Row],[Average 2CG (ps)]])</f>
        <v>-8.3802499999999895</v>
      </c>
      <c r="X33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37" s="2">
        <f>-(IFERROR(CombinedDelayMatch[[#This Row],[Adj. Average (ps)]], 0)-IFERROR(CombinedDelayMatch[[#This Row],[Average 5EV (ps)]],0))</f>
        <v>8.3802500000000038</v>
      </c>
      <c r="Z33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38" spans="1:26" x14ac:dyDescent="0.25">
      <c r="A338">
        <v>24</v>
      </c>
      <c r="B338" s="1" t="s">
        <v>64</v>
      </c>
      <c r="C338" s="1" t="s">
        <v>65</v>
      </c>
      <c r="D338" s="1" t="s">
        <v>66</v>
      </c>
      <c r="E338">
        <v>81.760999999999996</v>
      </c>
      <c r="F338">
        <v>82.581999999999994</v>
      </c>
      <c r="G338">
        <v>44</v>
      </c>
      <c r="H338" s="1" t="s">
        <v>64</v>
      </c>
      <c r="I338" s="1" t="s">
        <v>140</v>
      </c>
      <c r="J338" s="5" t="s">
        <v>1904</v>
      </c>
      <c r="K338">
        <v>102.896</v>
      </c>
      <c r="L338">
        <v>103.93</v>
      </c>
      <c r="O338" s="1">
        <f>AVERAGE(CombinedDelayMatch[[#This Row],[Min Trace Delay (ps)]],CombinedDelayMatch[[#This Row],[Max Trace Delay (ps)]])</f>
        <v>82.171499999999995</v>
      </c>
      <c r="P338" s="1">
        <f>AVERAGE(CombinedDelayMatch[[#This Row],[xczu5ev-sfvc784-1-e.Min Trace Delay (ps)]],CombinedDelayMatch[[#This Row],[xczu5ev-sfvc784-1-e.Max Trace Delay (ps)]])</f>
        <v>103.41300000000001</v>
      </c>
      <c r="Q338" s="1">
        <f>_xlfn.AGGREGATE(1,6,CombinedDelayMatch[[#This Row],[Average 2CG (ps)]],CombinedDelayMatch[[#This Row],[Average 5EV (ps)]])</f>
        <v>92.792249999999996</v>
      </c>
      <c r="R338" s="2">
        <f>-(IFERROR(CombinedDelayMatch[[#This Row],[Average]], 0)-IFERROR(CombinedDelayMatch[[#This Row],[Average 5EV (ps)]],0))</f>
        <v>10.620750000000015</v>
      </c>
      <c r="S338"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38"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38" s="4">
        <f>CombinedDelayMatch[[#This Row],[Average]]+CombinedDelayMatch[[#This Row],[5EV Adjustment]]</f>
        <v>92.792249999999996</v>
      </c>
      <c r="V338" s="4">
        <f>CombinedDelayMatch[[#This Row],[Adj. Average (ps)]]/6.5</f>
        <v>14.275730769230769</v>
      </c>
      <c r="W338" s="2">
        <f>-(CombinedDelayMatch[[#This Row],[Adj. Average (ps)]]-CombinedDelayMatch[[#This Row],[Average 2CG (ps)]])</f>
        <v>-10.620750000000001</v>
      </c>
      <c r="X33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38" s="2">
        <f>-(IFERROR(CombinedDelayMatch[[#This Row],[Adj. Average (ps)]], 0)-IFERROR(CombinedDelayMatch[[#This Row],[Average 5EV (ps)]],0))</f>
        <v>10.620750000000015</v>
      </c>
      <c r="Z33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39" spans="1:26" x14ac:dyDescent="0.25">
      <c r="A339">
        <v>24</v>
      </c>
      <c r="B339" s="1" t="s">
        <v>67</v>
      </c>
      <c r="C339" s="1" t="s">
        <v>68</v>
      </c>
      <c r="D339" s="1" t="s">
        <v>69</v>
      </c>
      <c r="E339">
        <v>80.352999999999994</v>
      </c>
      <c r="F339">
        <v>81.161000000000001</v>
      </c>
      <c r="G339">
        <v>44</v>
      </c>
      <c r="H339" s="1" t="s">
        <v>67</v>
      </c>
      <c r="I339" s="1" t="s">
        <v>143</v>
      </c>
      <c r="J339" s="5" t="s">
        <v>1903</v>
      </c>
      <c r="K339">
        <v>95.35</v>
      </c>
      <c r="L339">
        <v>96.308999999999997</v>
      </c>
      <c r="O339" s="1">
        <f>AVERAGE(CombinedDelayMatch[[#This Row],[Min Trace Delay (ps)]],CombinedDelayMatch[[#This Row],[Max Trace Delay (ps)]])</f>
        <v>80.757000000000005</v>
      </c>
      <c r="P339" s="1">
        <f>AVERAGE(CombinedDelayMatch[[#This Row],[xczu5ev-sfvc784-1-e.Min Trace Delay (ps)]],CombinedDelayMatch[[#This Row],[xczu5ev-sfvc784-1-e.Max Trace Delay (ps)]])</f>
        <v>95.829499999999996</v>
      </c>
      <c r="Q339" s="1">
        <f>_xlfn.AGGREGATE(1,6,CombinedDelayMatch[[#This Row],[Average 2CG (ps)]],CombinedDelayMatch[[#This Row],[Average 5EV (ps)]])</f>
        <v>88.29325</v>
      </c>
      <c r="R339" s="2">
        <f>-(IFERROR(CombinedDelayMatch[[#This Row],[Average]], 0)-IFERROR(CombinedDelayMatch[[#This Row],[Average 5EV (ps)]],0))</f>
        <v>7.5362499999999955</v>
      </c>
      <c r="S339"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39"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39" s="4">
        <f>CombinedDelayMatch[[#This Row],[Average]]+CombinedDelayMatch[[#This Row],[5EV Adjustment]]</f>
        <v>88.29325</v>
      </c>
      <c r="V339" s="4">
        <f>CombinedDelayMatch[[#This Row],[Adj. Average (ps)]]/6.5</f>
        <v>13.583576923076922</v>
      </c>
      <c r="W339" s="2">
        <f>-(CombinedDelayMatch[[#This Row],[Adj. Average (ps)]]-CombinedDelayMatch[[#This Row],[Average 2CG (ps)]])</f>
        <v>-7.5362499999999955</v>
      </c>
      <c r="X33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39" s="2">
        <f>-(IFERROR(CombinedDelayMatch[[#This Row],[Adj. Average (ps)]], 0)-IFERROR(CombinedDelayMatch[[#This Row],[Average 5EV (ps)]],0))</f>
        <v>7.5362499999999955</v>
      </c>
      <c r="Z33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40" spans="1:26" x14ac:dyDescent="0.25">
      <c r="A340">
        <v>44</v>
      </c>
      <c r="B340" s="1" t="s">
        <v>310</v>
      </c>
      <c r="C340" s="1" t="s">
        <v>311</v>
      </c>
      <c r="D340" s="1" t="s">
        <v>312</v>
      </c>
      <c r="E340">
        <v>78.358999999999995</v>
      </c>
      <c r="F340">
        <v>79.147000000000006</v>
      </c>
      <c r="G340">
        <v>43</v>
      </c>
      <c r="H340" s="1" t="s">
        <v>310</v>
      </c>
      <c r="I340" s="1" t="s">
        <v>86</v>
      </c>
      <c r="J340" s="5" t="s">
        <v>1922</v>
      </c>
      <c r="K340">
        <v>96.997</v>
      </c>
      <c r="L340">
        <v>97.971000000000004</v>
      </c>
      <c r="O340" s="1">
        <f>AVERAGE(CombinedDelayMatch[[#This Row],[Min Trace Delay (ps)]],CombinedDelayMatch[[#This Row],[Max Trace Delay (ps)]])</f>
        <v>78.753</v>
      </c>
      <c r="P340" s="1">
        <f>AVERAGE(CombinedDelayMatch[[#This Row],[xczu5ev-sfvc784-1-e.Min Trace Delay (ps)]],CombinedDelayMatch[[#This Row],[xczu5ev-sfvc784-1-e.Max Trace Delay (ps)]])</f>
        <v>97.484000000000009</v>
      </c>
      <c r="Q340" s="1">
        <f>_xlfn.AGGREGATE(1,6,CombinedDelayMatch[[#This Row],[Average 2CG (ps)]],CombinedDelayMatch[[#This Row],[Average 5EV (ps)]])</f>
        <v>88.118500000000012</v>
      </c>
      <c r="R340" s="2">
        <f>-(IFERROR(CombinedDelayMatch[[#This Row],[Average]], 0)-IFERROR(CombinedDelayMatch[[#This Row],[Average 5EV (ps)]],0))</f>
        <v>9.3654999999999973</v>
      </c>
      <c r="S340"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40"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40" s="4">
        <f>CombinedDelayMatch[[#This Row],[Average]]+CombinedDelayMatch[[#This Row],[5EV Adjustment]]</f>
        <v>88.118500000000012</v>
      </c>
      <c r="V340" s="4">
        <f>CombinedDelayMatch[[#This Row],[Adj. Average (ps)]]/6.5</f>
        <v>13.556692307692309</v>
      </c>
      <c r="W340" s="2">
        <f>-(CombinedDelayMatch[[#This Row],[Adj. Average (ps)]]-CombinedDelayMatch[[#This Row],[Average 2CG (ps)]])</f>
        <v>-9.3655000000000115</v>
      </c>
      <c r="X34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40" s="2">
        <f>-(IFERROR(CombinedDelayMatch[[#This Row],[Adj. Average (ps)]], 0)-IFERROR(CombinedDelayMatch[[#This Row],[Average 5EV (ps)]],0))</f>
        <v>9.3654999999999973</v>
      </c>
      <c r="Z34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41" spans="1:26" x14ac:dyDescent="0.25">
      <c r="A341">
        <v>44</v>
      </c>
      <c r="B341" s="1" t="s">
        <v>313</v>
      </c>
      <c r="C341" s="1" t="s">
        <v>314</v>
      </c>
      <c r="D341" s="1" t="s">
        <v>315</v>
      </c>
      <c r="E341">
        <v>77.837000000000003</v>
      </c>
      <c r="F341">
        <v>78.62</v>
      </c>
      <c r="G341">
        <v>43</v>
      </c>
      <c r="H341" s="1" t="s">
        <v>313</v>
      </c>
      <c r="I341" s="1" t="s">
        <v>89</v>
      </c>
      <c r="J341" s="5" t="s">
        <v>1921</v>
      </c>
      <c r="K341">
        <v>98.088999999999999</v>
      </c>
      <c r="L341">
        <v>99.073999999999998</v>
      </c>
      <c r="O341" s="1">
        <f>AVERAGE(CombinedDelayMatch[[#This Row],[Min Trace Delay (ps)]],CombinedDelayMatch[[#This Row],[Max Trace Delay (ps)]])</f>
        <v>78.228499999999997</v>
      </c>
      <c r="P341" s="1">
        <f>AVERAGE(CombinedDelayMatch[[#This Row],[xczu5ev-sfvc784-1-e.Min Trace Delay (ps)]],CombinedDelayMatch[[#This Row],[xczu5ev-sfvc784-1-e.Max Trace Delay (ps)]])</f>
        <v>98.581500000000005</v>
      </c>
      <c r="Q341" s="1">
        <f>_xlfn.AGGREGATE(1,6,CombinedDelayMatch[[#This Row],[Average 2CG (ps)]],CombinedDelayMatch[[#This Row],[Average 5EV (ps)]])</f>
        <v>88.405000000000001</v>
      </c>
      <c r="R341" s="2">
        <f>-(IFERROR(CombinedDelayMatch[[#This Row],[Average]], 0)-IFERROR(CombinedDelayMatch[[#This Row],[Average 5EV (ps)]],0))</f>
        <v>10.176500000000004</v>
      </c>
      <c r="S341"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41"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41" s="4">
        <f>CombinedDelayMatch[[#This Row],[Average]]+CombinedDelayMatch[[#This Row],[5EV Adjustment]]</f>
        <v>88.405000000000001</v>
      </c>
      <c r="V341" s="4">
        <f>CombinedDelayMatch[[#This Row],[Adj. Average (ps)]]/6.5</f>
        <v>13.600769230769231</v>
      </c>
      <c r="W341" s="2">
        <f>-(CombinedDelayMatch[[#This Row],[Adj. Average (ps)]]-CombinedDelayMatch[[#This Row],[Average 2CG (ps)]])</f>
        <v>-10.176500000000004</v>
      </c>
      <c r="X34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41" s="2">
        <f>-(IFERROR(CombinedDelayMatch[[#This Row],[Adj. Average (ps)]], 0)-IFERROR(CombinedDelayMatch[[#This Row],[Average 5EV (ps)]],0))</f>
        <v>10.176500000000004</v>
      </c>
      <c r="Z34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42" spans="1:26" x14ac:dyDescent="0.25">
      <c r="A342">
        <v>24</v>
      </c>
      <c r="B342" s="1" t="s">
        <v>70</v>
      </c>
      <c r="C342" s="1" t="s">
        <v>71</v>
      </c>
      <c r="D342" s="1" t="s">
        <v>72</v>
      </c>
      <c r="E342">
        <v>80.287000000000006</v>
      </c>
      <c r="F342">
        <v>81.093999999999994</v>
      </c>
      <c r="G342">
        <v>44</v>
      </c>
      <c r="H342" s="1" t="s">
        <v>70</v>
      </c>
      <c r="I342" s="1" t="s">
        <v>146</v>
      </c>
      <c r="J342" s="5" t="s">
        <v>1902</v>
      </c>
      <c r="K342">
        <v>97.995000000000005</v>
      </c>
      <c r="L342">
        <v>98.98</v>
      </c>
      <c r="O342" s="1">
        <f>AVERAGE(CombinedDelayMatch[[#This Row],[Min Trace Delay (ps)]],CombinedDelayMatch[[#This Row],[Max Trace Delay (ps)]])</f>
        <v>80.6905</v>
      </c>
      <c r="P342" s="1">
        <f>AVERAGE(CombinedDelayMatch[[#This Row],[xczu5ev-sfvc784-1-e.Min Trace Delay (ps)]],CombinedDelayMatch[[#This Row],[xczu5ev-sfvc784-1-e.Max Trace Delay (ps)]])</f>
        <v>98.487500000000011</v>
      </c>
      <c r="Q342" s="1">
        <f>_xlfn.AGGREGATE(1,6,CombinedDelayMatch[[#This Row],[Average 2CG (ps)]],CombinedDelayMatch[[#This Row],[Average 5EV (ps)]])</f>
        <v>89.588999999999999</v>
      </c>
      <c r="R342" s="2">
        <f>-(IFERROR(CombinedDelayMatch[[#This Row],[Average]], 0)-IFERROR(CombinedDelayMatch[[#This Row],[Average 5EV (ps)]],0))</f>
        <v>8.8985000000000127</v>
      </c>
      <c r="S342"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42"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42" s="4">
        <f>CombinedDelayMatch[[#This Row],[Average]]+CombinedDelayMatch[[#This Row],[5EV Adjustment]]</f>
        <v>89.588999999999999</v>
      </c>
      <c r="V342" s="4">
        <f>CombinedDelayMatch[[#This Row],[Adj. Average (ps)]]/6.5</f>
        <v>13.782923076923076</v>
      </c>
      <c r="W342" s="2">
        <f>-(CombinedDelayMatch[[#This Row],[Adj. Average (ps)]]-CombinedDelayMatch[[#This Row],[Average 2CG (ps)]])</f>
        <v>-8.8984999999999985</v>
      </c>
      <c r="X34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42" s="2">
        <f>-(IFERROR(CombinedDelayMatch[[#This Row],[Adj. Average (ps)]], 0)-IFERROR(CombinedDelayMatch[[#This Row],[Average 5EV (ps)]],0))</f>
        <v>8.8985000000000127</v>
      </c>
      <c r="Z34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43" spans="1:26" x14ac:dyDescent="0.25">
      <c r="A343">
        <v>44</v>
      </c>
      <c r="B343" s="1" t="s">
        <v>316</v>
      </c>
      <c r="C343" s="1" t="s">
        <v>317</v>
      </c>
      <c r="D343" s="1" t="s">
        <v>318</v>
      </c>
      <c r="E343">
        <v>66.387</v>
      </c>
      <c r="F343">
        <v>67.054000000000002</v>
      </c>
      <c r="G343">
        <v>43</v>
      </c>
      <c r="H343" s="1" t="s">
        <v>316</v>
      </c>
      <c r="I343" s="1" t="s">
        <v>92</v>
      </c>
      <c r="J343" s="5" t="s">
        <v>1920</v>
      </c>
      <c r="K343">
        <v>74.930999999999997</v>
      </c>
      <c r="L343">
        <v>75.683999999999997</v>
      </c>
      <c r="O343" s="1">
        <f>AVERAGE(CombinedDelayMatch[[#This Row],[Min Trace Delay (ps)]],CombinedDelayMatch[[#This Row],[Max Trace Delay (ps)]])</f>
        <v>66.720500000000001</v>
      </c>
      <c r="P343" s="1">
        <f>AVERAGE(CombinedDelayMatch[[#This Row],[xczu5ev-sfvc784-1-e.Min Trace Delay (ps)]],CombinedDelayMatch[[#This Row],[xczu5ev-sfvc784-1-e.Max Trace Delay (ps)]])</f>
        <v>75.307500000000005</v>
      </c>
      <c r="Q343" s="1">
        <f>_xlfn.AGGREGATE(1,6,CombinedDelayMatch[[#This Row],[Average 2CG (ps)]],CombinedDelayMatch[[#This Row],[Average 5EV (ps)]])</f>
        <v>71.01400000000001</v>
      </c>
      <c r="R343" s="2">
        <f>-(IFERROR(CombinedDelayMatch[[#This Row],[Average]], 0)-IFERROR(CombinedDelayMatch[[#This Row],[Average 5EV (ps)]],0))</f>
        <v>4.2934999999999945</v>
      </c>
      <c r="S343"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43"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43" s="4">
        <f>CombinedDelayMatch[[#This Row],[Average]]+CombinedDelayMatch[[#This Row],[5EV Adjustment]]</f>
        <v>71.01400000000001</v>
      </c>
      <c r="V343" s="4">
        <f>CombinedDelayMatch[[#This Row],[Adj. Average (ps)]]/6.5</f>
        <v>10.925230769230771</v>
      </c>
      <c r="W343" s="2">
        <f>-(CombinedDelayMatch[[#This Row],[Adj. Average (ps)]]-CombinedDelayMatch[[#This Row],[Average 2CG (ps)]])</f>
        <v>-4.2935000000000088</v>
      </c>
      <c r="X34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43" s="2">
        <f>-(IFERROR(CombinedDelayMatch[[#This Row],[Adj. Average (ps)]], 0)-IFERROR(CombinedDelayMatch[[#This Row],[Average 5EV (ps)]],0))</f>
        <v>4.2934999999999945</v>
      </c>
      <c r="Z34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44" spans="1:26" x14ac:dyDescent="0.25">
      <c r="A344">
        <v>44</v>
      </c>
      <c r="B344" s="1" t="s">
        <v>319</v>
      </c>
      <c r="C344" s="1" t="s">
        <v>320</v>
      </c>
      <c r="D344" s="1" t="s">
        <v>321</v>
      </c>
      <c r="E344">
        <v>65.646000000000001</v>
      </c>
      <c r="F344">
        <v>66.305000000000007</v>
      </c>
      <c r="G344">
        <v>43</v>
      </c>
      <c r="H344" s="1" t="s">
        <v>319</v>
      </c>
      <c r="I344" s="1" t="s">
        <v>95</v>
      </c>
      <c r="J344" s="5" t="s">
        <v>1919</v>
      </c>
      <c r="K344">
        <v>75.509</v>
      </c>
      <c r="L344">
        <v>76.268000000000001</v>
      </c>
      <c r="O344" s="1">
        <f>AVERAGE(CombinedDelayMatch[[#This Row],[Min Trace Delay (ps)]],CombinedDelayMatch[[#This Row],[Max Trace Delay (ps)]])</f>
        <v>65.975500000000011</v>
      </c>
      <c r="P344" s="1">
        <f>AVERAGE(CombinedDelayMatch[[#This Row],[xczu5ev-sfvc784-1-e.Min Trace Delay (ps)]],CombinedDelayMatch[[#This Row],[xczu5ev-sfvc784-1-e.Max Trace Delay (ps)]])</f>
        <v>75.888499999999993</v>
      </c>
      <c r="Q344" s="1">
        <f>_xlfn.AGGREGATE(1,6,CombinedDelayMatch[[#This Row],[Average 2CG (ps)]],CombinedDelayMatch[[#This Row],[Average 5EV (ps)]])</f>
        <v>70.932000000000002</v>
      </c>
      <c r="R344" s="2">
        <f>-(IFERROR(CombinedDelayMatch[[#This Row],[Average]], 0)-IFERROR(CombinedDelayMatch[[#This Row],[Average 5EV (ps)]],0))</f>
        <v>4.9564999999999912</v>
      </c>
      <c r="S344"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44"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44" s="4">
        <f>CombinedDelayMatch[[#This Row],[Average]]+CombinedDelayMatch[[#This Row],[5EV Adjustment]]</f>
        <v>70.932000000000002</v>
      </c>
      <c r="V344" s="4">
        <f>CombinedDelayMatch[[#This Row],[Adj. Average (ps)]]/6.5</f>
        <v>10.912615384615385</v>
      </c>
      <c r="W344" s="2">
        <f>-(CombinedDelayMatch[[#This Row],[Adj. Average (ps)]]-CombinedDelayMatch[[#This Row],[Average 2CG (ps)]])</f>
        <v>-4.9564999999999912</v>
      </c>
      <c r="X34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44" s="2">
        <f>-(IFERROR(CombinedDelayMatch[[#This Row],[Adj. Average (ps)]], 0)-IFERROR(CombinedDelayMatch[[#This Row],[Average 5EV (ps)]],0))</f>
        <v>4.9564999999999912</v>
      </c>
      <c r="Z34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45" spans="1:26" x14ac:dyDescent="0.25">
      <c r="A345">
        <v>24</v>
      </c>
      <c r="B345" s="1" t="s">
        <v>73</v>
      </c>
      <c r="C345" s="1" t="s">
        <v>74</v>
      </c>
      <c r="D345" s="1" t="s">
        <v>75</v>
      </c>
      <c r="E345">
        <v>76.953999999999994</v>
      </c>
      <c r="F345">
        <v>77.727999999999994</v>
      </c>
      <c r="G345">
        <v>44</v>
      </c>
      <c r="H345" s="1" t="s">
        <v>73</v>
      </c>
      <c r="I345" s="1" t="s">
        <v>149</v>
      </c>
      <c r="J345" s="5" t="s">
        <v>1901</v>
      </c>
      <c r="K345">
        <v>95.031999999999996</v>
      </c>
      <c r="L345">
        <v>95.986999999999995</v>
      </c>
      <c r="O345" s="1">
        <f>AVERAGE(CombinedDelayMatch[[#This Row],[Min Trace Delay (ps)]],CombinedDelayMatch[[#This Row],[Max Trace Delay (ps)]])</f>
        <v>77.340999999999994</v>
      </c>
      <c r="P345" s="1">
        <f>AVERAGE(CombinedDelayMatch[[#This Row],[xczu5ev-sfvc784-1-e.Min Trace Delay (ps)]],CombinedDelayMatch[[#This Row],[xczu5ev-sfvc784-1-e.Max Trace Delay (ps)]])</f>
        <v>95.509500000000003</v>
      </c>
      <c r="Q345" s="1">
        <f>_xlfn.AGGREGATE(1,6,CombinedDelayMatch[[#This Row],[Average 2CG (ps)]],CombinedDelayMatch[[#This Row],[Average 5EV (ps)]])</f>
        <v>86.425250000000005</v>
      </c>
      <c r="R345" s="2">
        <f>-(IFERROR(CombinedDelayMatch[[#This Row],[Average]], 0)-IFERROR(CombinedDelayMatch[[#This Row],[Average 5EV (ps)]],0))</f>
        <v>9.0842499999999973</v>
      </c>
      <c r="S345"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45"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45" s="4">
        <f>CombinedDelayMatch[[#This Row],[Average]]+CombinedDelayMatch[[#This Row],[5EV Adjustment]]</f>
        <v>86.425250000000005</v>
      </c>
      <c r="V345" s="4">
        <f>CombinedDelayMatch[[#This Row],[Adj. Average (ps)]]/6.5</f>
        <v>13.296192307692309</v>
      </c>
      <c r="W345" s="2">
        <f>-(CombinedDelayMatch[[#This Row],[Adj. Average (ps)]]-CombinedDelayMatch[[#This Row],[Average 2CG (ps)]])</f>
        <v>-9.0842500000000115</v>
      </c>
      <c r="X34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45" s="2">
        <f>-(IFERROR(CombinedDelayMatch[[#This Row],[Adj. Average (ps)]], 0)-IFERROR(CombinedDelayMatch[[#This Row],[Average 5EV (ps)]],0))</f>
        <v>9.0842499999999973</v>
      </c>
      <c r="Z34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46" spans="1:26" x14ac:dyDescent="0.25">
      <c r="A346">
        <v>44</v>
      </c>
      <c r="B346" s="1" t="s">
        <v>322</v>
      </c>
      <c r="C346" s="1" t="s">
        <v>323</v>
      </c>
      <c r="D346" s="1" t="s">
        <v>324</v>
      </c>
      <c r="E346">
        <v>61.945999999999998</v>
      </c>
      <c r="F346">
        <v>62.567999999999998</v>
      </c>
      <c r="G346">
        <v>43</v>
      </c>
      <c r="H346" s="1" t="s">
        <v>322</v>
      </c>
      <c r="I346" s="1" t="s">
        <v>98</v>
      </c>
      <c r="J346" s="5" t="s">
        <v>1918</v>
      </c>
      <c r="K346">
        <v>74.292000000000002</v>
      </c>
      <c r="L346">
        <v>75.039000000000001</v>
      </c>
      <c r="O346" s="1">
        <f>AVERAGE(CombinedDelayMatch[[#This Row],[Min Trace Delay (ps)]],CombinedDelayMatch[[#This Row],[Max Trace Delay (ps)]])</f>
        <v>62.256999999999998</v>
      </c>
      <c r="P346" s="1">
        <f>AVERAGE(CombinedDelayMatch[[#This Row],[xczu5ev-sfvc784-1-e.Min Trace Delay (ps)]],CombinedDelayMatch[[#This Row],[xczu5ev-sfvc784-1-e.Max Trace Delay (ps)]])</f>
        <v>74.665500000000009</v>
      </c>
      <c r="Q346" s="1">
        <f>_xlfn.AGGREGATE(1,6,CombinedDelayMatch[[#This Row],[Average 2CG (ps)]],CombinedDelayMatch[[#This Row],[Average 5EV (ps)]])</f>
        <v>68.461250000000007</v>
      </c>
      <c r="R346" s="2">
        <f>-(IFERROR(CombinedDelayMatch[[#This Row],[Average]], 0)-IFERROR(CombinedDelayMatch[[#This Row],[Average 5EV (ps)]],0))</f>
        <v>6.2042500000000018</v>
      </c>
      <c r="S346"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46"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46" s="4">
        <f>CombinedDelayMatch[[#This Row],[Average]]+CombinedDelayMatch[[#This Row],[5EV Adjustment]]</f>
        <v>68.461250000000007</v>
      </c>
      <c r="V346" s="4">
        <f>CombinedDelayMatch[[#This Row],[Adj. Average (ps)]]/6.5</f>
        <v>10.532500000000001</v>
      </c>
      <c r="W346" s="2">
        <f>-(CombinedDelayMatch[[#This Row],[Adj. Average (ps)]]-CombinedDelayMatch[[#This Row],[Average 2CG (ps)]])</f>
        <v>-6.2042500000000089</v>
      </c>
      <c r="X34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46" s="2">
        <f>-(IFERROR(CombinedDelayMatch[[#This Row],[Adj. Average (ps)]], 0)-IFERROR(CombinedDelayMatch[[#This Row],[Average 5EV (ps)]],0))</f>
        <v>6.2042500000000018</v>
      </c>
      <c r="Z34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47" spans="1:26" x14ac:dyDescent="0.25">
      <c r="A347">
        <v>44</v>
      </c>
      <c r="B347" s="1" t="s">
        <v>325</v>
      </c>
      <c r="C347" s="1" t="s">
        <v>326</v>
      </c>
      <c r="D347" s="1" t="s">
        <v>327</v>
      </c>
      <c r="E347">
        <v>60.539000000000001</v>
      </c>
      <c r="F347">
        <v>61.148000000000003</v>
      </c>
      <c r="G347">
        <v>43</v>
      </c>
      <c r="H347" s="1" t="s">
        <v>325</v>
      </c>
      <c r="I347" s="1" t="s">
        <v>101</v>
      </c>
      <c r="J347" s="5" t="s">
        <v>1917</v>
      </c>
      <c r="K347">
        <v>70.287000000000006</v>
      </c>
      <c r="L347">
        <v>70.992999999999995</v>
      </c>
      <c r="O347" s="1">
        <f>AVERAGE(CombinedDelayMatch[[#This Row],[Min Trace Delay (ps)]],CombinedDelayMatch[[#This Row],[Max Trace Delay (ps)]])</f>
        <v>60.843500000000006</v>
      </c>
      <c r="P347" s="1">
        <f>AVERAGE(CombinedDelayMatch[[#This Row],[xczu5ev-sfvc784-1-e.Min Trace Delay (ps)]],CombinedDelayMatch[[#This Row],[xczu5ev-sfvc784-1-e.Max Trace Delay (ps)]])</f>
        <v>70.64</v>
      </c>
      <c r="Q347" s="1">
        <f>_xlfn.AGGREGATE(1,6,CombinedDelayMatch[[#This Row],[Average 2CG (ps)]],CombinedDelayMatch[[#This Row],[Average 5EV (ps)]])</f>
        <v>65.741749999999996</v>
      </c>
      <c r="R347" s="2">
        <f>-(IFERROR(CombinedDelayMatch[[#This Row],[Average]], 0)-IFERROR(CombinedDelayMatch[[#This Row],[Average 5EV (ps)]],0))</f>
        <v>4.8982500000000044</v>
      </c>
      <c r="S347"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47"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47" s="4">
        <f>CombinedDelayMatch[[#This Row],[Average]]+CombinedDelayMatch[[#This Row],[5EV Adjustment]]</f>
        <v>65.741749999999996</v>
      </c>
      <c r="V347" s="4">
        <f>CombinedDelayMatch[[#This Row],[Adj. Average (ps)]]/6.5</f>
        <v>10.114115384615385</v>
      </c>
      <c r="W347" s="2">
        <f>-(CombinedDelayMatch[[#This Row],[Adj. Average (ps)]]-CombinedDelayMatch[[#This Row],[Average 2CG (ps)]])</f>
        <v>-4.8982499999999902</v>
      </c>
      <c r="X34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47" s="2">
        <f>-(IFERROR(CombinedDelayMatch[[#This Row],[Adj. Average (ps)]], 0)-IFERROR(CombinedDelayMatch[[#This Row],[Average 5EV (ps)]],0))</f>
        <v>4.8982500000000044</v>
      </c>
      <c r="Z34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48" spans="1:26" x14ac:dyDescent="0.25">
      <c r="A348">
        <v>24</v>
      </c>
      <c r="B348" s="1" t="s">
        <v>76</v>
      </c>
      <c r="C348" s="1" t="s">
        <v>77</v>
      </c>
      <c r="D348" s="1" t="s">
        <v>78</v>
      </c>
      <c r="E348">
        <v>77.275999999999996</v>
      </c>
      <c r="F348">
        <v>78.052000000000007</v>
      </c>
      <c r="G348">
        <v>44</v>
      </c>
      <c r="H348" s="1" t="s">
        <v>76</v>
      </c>
      <c r="I348" s="1" t="s">
        <v>152</v>
      </c>
      <c r="J348" s="5" t="s">
        <v>1900</v>
      </c>
      <c r="K348">
        <v>95.665999999999997</v>
      </c>
      <c r="L348">
        <v>96.626999999999995</v>
      </c>
      <c r="O348" s="1">
        <f>AVERAGE(CombinedDelayMatch[[#This Row],[Min Trace Delay (ps)]],CombinedDelayMatch[[#This Row],[Max Trace Delay (ps)]])</f>
        <v>77.664000000000001</v>
      </c>
      <c r="P348" s="1">
        <f>AVERAGE(CombinedDelayMatch[[#This Row],[xczu5ev-sfvc784-1-e.Min Trace Delay (ps)]],CombinedDelayMatch[[#This Row],[xczu5ev-sfvc784-1-e.Max Trace Delay (ps)]])</f>
        <v>96.146500000000003</v>
      </c>
      <c r="Q348" s="1">
        <f>_xlfn.AGGREGATE(1,6,CombinedDelayMatch[[#This Row],[Average 2CG (ps)]],CombinedDelayMatch[[#This Row],[Average 5EV (ps)]])</f>
        <v>86.905249999999995</v>
      </c>
      <c r="R348" s="2">
        <f>-(IFERROR(CombinedDelayMatch[[#This Row],[Average]], 0)-IFERROR(CombinedDelayMatch[[#This Row],[Average 5EV (ps)]],0))</f>
        <v>9.241250000000008</v>
      </c>
      <c r="S348"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48"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48" s="4">
        <f>CombinedDelayMatch[[#This Row],[Average]]+CombinedDelayMatch[[#This Row],[5EV Adjustment]]</f>
        <v>86.905249999999995</v>
      </c>
      <c r="V348" s="4">
        <f>CombinedDelayMatch[[#This Row],[Adj. Average (ps)]]/6.5</f>
        <v>13.37003846153846</v>
      </c>
      <c r="W348" s="2">
        <f>-(CombinedDelayMatch[[#This Row],[Adj. Average (ps)]]-CombinedDelayMatch[[#This Row],[Average 2CG (ps)]])</f>
        <v>-9.2412499999999937</v>
      </c>
      <c r="X34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48" s="2">
        <f>-(IFERROR(CombinedDelayMatch[[#This Row],[Adj. Average (ps)]], 0)-IFERROR(CombinedDelayMatch[[#This Row],[Average 5EV (ps)]],0))</f>
        <v>9.241250000000008</v>
      </c>
      <c r="Z34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49" spans="1:26" x14ac:dyDescent="0.25">
      <c r="A349">
        <v>44</v>
      </c>
      <c r="B349" s="1" t="s">
        <v>328</v>
      </c>
      <c r="C349" s="1" t="s">
        <v>329</v>
      </c>
      <c r="D349" s="1" t="s">
        <v>330</v>
      </c>
      <c r="E349">
        <v>67.471999999999994</v>
      </c>
      <c r="F349">
        <v>68.150000000000006</v>
      </c>
      <c r="G349">
        <v>43</v>
      </c>
      <c r="H349" s="1" t="s">
        <v>328</v>
      </c>
      <c r="I349" s="1" t="s">
        <v>104</v>
      </c>
      <c r="J349" s="5" t="s">
        <v>1916</v>
      </c>
      <c r="K349">
        <v>76.608000000000004</v>
      </c>
      <c r="L349">
        <v>77.378</v>
      </c>
      <c r="O349" s="1">
        <f>AVERAGE(CombinedDelayMatch[[#This Row],[Min Trace Delay (ps)]],CombinedDelayMatch[[#This Row],[Max Trace Delay (ps)]])</f>
        <v>67.811000000000007</v>
      </c>
      <c r="P349" s="1">
        <f>AVERAGE(CombinedDelayMatch[[#This Row],[xczu5ev-sfvc784-1-e.Min Trace Delay (ps)]],CombinedDelayMatch[[#This Row],[xczu5ev-sfvc784-1-e.Max Trace Delay (ps)]])</f>
        <v>76.992999999999995</v>
      </c>
      <c r="Q349" s="1">
        <f>_xlfn.AGGREGATE(1,6,CombinedDelayMatch[[#This Row],[Average 2CG (ps)]],CombinedDelayMatch[[#This Row],[Average 5EV (ps)]])</f>
        <v>72.402000000000001</v>
      </c>
      <c r="R349" s="2">
        <f>-(IFERROR(CombinedDelayMatch[[#This Row],[Average]], 0)-IFERROR(CombinedDelayMatch[[#This Row],[Average 5EV (ps)]],0))</f>
        <v>4.590999999999994</v>
      </c>
      <c r="S349"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49"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49" s="4">
        <f>CombinedDelayMatch[[#This Row],[Average]]+CombinedDelayMatch[[#This Row],[5EV Adjustment]]</f>
        <v>72.402000000000001</v>
      </c>
      <c r="V349" s="4">
        <f>CombinedDelayMatch[[#This Row],[Adj. Average (ps)]]/6.5</f>
        <v>11.138769230769231</v>
      </c>
      <c r="W349" s="2">
        <f>-(CombinedDelayMatch[[#This Row],[Adj. Average (ps)]]-CombinedDelayMatch[[#This Row],[Average 2CG (ps)]])</f>
        <v>-4.590999999999994</v>
      </c>
      <c r="X34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49" s="2">
        <f>-(IFERROR(CombinedDelayMatch[[#This Row],[Adj. Average (ps)]], 0)-IFERROR(CombinedDelayMatch[[#This Row],[Average 5EV (ps)]],0))</f>
        <v>4.590999999999994</v>
      </c>
      <c r="Z34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50" spans="1:26" x14ac:dyDescent="0.25">
      <c r="A350">
        <v>44</v>
      </c>
      <c r="B350" s="1" t="s">
        <v>331</v>
      </c>
      <c r="C350" s="1" t="s">
        <v>332</v>
      </c>
      <c r="D350" s="1" t="s">
        <v>333</v>
      </c>
      <c r="E350">
        <v>66.632999999999996</v>
      </c>
      <c r="F350">
        <v>67.302000000000007</v>
      </c>
      <c r="G350">
        <v>43</v>
      </c>
      <c r="H350" s="1" t="s">
        <v>331</v>
      </c>
      <c r="I350" s="1" t="s">
        <v>107</v>
      </c>
      <c r="J350" s="5" t="s">
        <v>1915</v>
      </c>
      <c r="K350">
        <v>77.905000000000001</v>
      </c>
      <c r="L350">
        <v>78.688000000000002</v>
      </c>
      <c r="O350" s="1">
        <f>AVERAGE(CombinedDelayMatch[[#This Row],[Min Trace Delay (ps)]],CombinedDelayMatch[[#This Row],[Max Trace Delay (ps)]])</f>
        <v>66.967500000000001</v>
      </c>
      <c r="P350" s="1">
        <f>AVERAGE(CombinedDelayMatch[[#This Row],[xczu5ev-sfvc784-1-e.Min Trace Delay (ps)]],CombinedDelayMatch[[#This Row],[xczu5ev-sfvc784-1-e.Max Trace Delay (ps)]])</f>
        <v>78.296500000000009</v>
      </c>
      <c r="Q350" s="1">
        <f>_xlfn.AGGREGATE(1,6,CombinedDelayMatch[[#This Row],[Average 2CG (ps)]],CombinedDelayMatch[[#This Row],[Average 5EV (ps)]])</f>
        <v>72.632000000000005</v>
      </c>
      <c r="R350" s="2">
        <f>-(IFERROR(CombinedDelayMatch[[#This Row],[Average]], 0)-IFERROR(CombinedDelayMatch[[#This Row],[Average 5EV (ps)]],0))</f>
        <v>5.6645000000000039</v>
      </c>
      <c r="S350"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50"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50" s="4">
        <f>CombinedDelayMatch[[#This Row],[Average]]+CombinedDelayMatch[[#This Row],[5EV Adjustment]]</f>
        <v>72.632000000000005</v>
      </c>
      <c r="V350" s="4">
        <f>CombinedDelayMatch[[#This Row],[Adj. Average (ps)]]/6.5</f>
        <v>11.174153846153846</v>
      </c>
      <c r="W350" s="2">
        <f>-(CombinedDelayMatch[[#This Row],[Adj. Average (ps)]]-CombinedDelayMatch[[#This Row],[Average 2CG (ps)]])</f>
        <v>-5.6645000000000039</v>
      </c>
      <c r="X35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50" s="2">
        <f>-(IFERROR(CombinedDelayMatch[[#This Row],[Adj. Average (ps)]], 0)-IFERROR(CombinedDelayMatch[[#This Row],[Average 5EV (ps)]],0))</f>
        <v>5.6645000000000039</v>
      </c>
      <c r="Z35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51" spans="1:26" x14ac:dyDescent="0.25">
      <c r="A351">
        <v>24</v>
      </c>
      <c r="B351" s="1" t="s">
        <v>79</v>
      </c>
      <c r="C351" s="1" t="s">
        <v>80</v>
      </c>
      <c r="D351" s="1" t="s">
        <v>81</v>
      </c>
      <c r="E351">
        <v>70.341999999999999</v>
      </c>
      <c r="F351">
        <v>71.049000000000007</v>
      </c>
      <c r="G351">
        <v>44</v>
      </c>
      <c r="H351" s="1" t="s">
        <v>79</v>
      </c>
      <c r="I351" s="1" t="s">
        <v>155</v>
      </c>
      <c r="J351" s="5" t="s">
        <v>1899</v>
      </c>
      <c r="K351">
        <v>86.478999999999999</v>
      </c>
      <c r="L351">
        <v>87.347999999999999</v>
      </c>
      <c r="O351" s="1">
        <f>AVERAGE(CombinedDelayMatch[[#This Row],[Min Trace Delay (ps)]],CombinedDelayMatch[[#This Row],[Max Trace Delay (ps)]])</f>
        <v>70.69550000000001</v>
      </c>
      <c r="P351" s="1">
        <f>AVERAGE(CombinedDelayMatch[[#This Row],[xczu5ev-sfvc784-1-e.Min Trace Delay (ps)]],CombinedDelayMatch[[#This Row],[xczu5ev-sfvc784-1-e.Max Trace Delay (ps)]])</f>
        <v>86.913499999999999</v>
      </c>
      <c r="Q351" s="1">
        <f>_xlfn.AGGREGATE(1,6,CombinedDelayMatch[[#This Row],[Average 2CG (ps)]],CombinedDelayMatch[[#This Row],[Average 5EV (ps)]])</f>
        <v>78.804500000000004</v>
      </c>
      <c r="R351" s="2">
        <f>-(IFERROR(CombinedDelayMatch[[#This Row],[Average]], 0)-IFERROR(CombinedDelayMatch[[#This Row],[Average 5EV (ps)]],0))</f>
        <v>8.1089999999999947</v>
      </c>
      <c r="S351"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51"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51" s="4">
        <f>CombinedDelayMatch[[#This Row],[Average]]+CombinedDelayMatch[[#This Row],[5EV Adjustment]]</f>
        <v>78.804500000000004</v>
      </c>
      <c r="V351" s="4">
        <f>CombinedDelayMatch[[#This Row],[Adj. Average (ps)]]/6.5</f>
        <v>12.123769230769231</v>
      </c>
      <c r="W351" s="2">
        <f>-(CombinedDelayMatch[[#This Row],[Adj. Average (ps)]]-CombinedDelayMatch[[#This Row],[Average 2CG (ps)]])</f>
        <v>-8.1089999999999947</v>
      </c>
      <c r="X35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51" s="2">
        <f>-(IFERROR(CombinedDelayMatch[[#This Row],[Adj. Average (ps)]], 0)-IFERROR(CombinedDelayMatch[[#This Row],[Average 5EV (ps)]],0))</f>
        <v>8.1089999999999947</v>
      </c>
      <c r="Z35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52" spans="1:26" x14ac:dyDescent="0.25">
      <c r="A352">
        <v>44</v>
      </c>
      <c r="B352" s="1" t="s">
        <v>334</v>
      </c>
      <c r="C352" s="1" t="s">
        <v>335</v>
      </c>
      <c r="D352" s="1" t="s">
        <v>336</v>
      </c>
      <c r="E352">
        <v>65.844999999999999</v>
      </c>
      <c r="F352">
        <v>66.507000000000005</v>
      </c>
      <c r="G352">
        <v>43</v>
      </c>
      <c r="H352" s="1" t="s">
        <v>334</v>
      </c>
      <c r="I352" s="1" t="s">
        <v>110</v>
      </c>
      <c r="J352" s="5" t="s">
        <v>1914</v>
      </c>
      <c r="K352">
        <v>88.891999999999996</v>
      </c>
      <c r="L352">
        <v>89.786000000000001</v>
      </c>
      <c r="O352" s="1">
        <f>AVERAGE(CombinedDelayMatch[[#This Row],[Min Trace Delay (ps)]],CombinedDelayMatch[[#This Row],[Max Trace Delay (ps)]])</f>
        <v>66.176000000000002</v>
      </c>
      <c r="P352" s="1">
        <f>AVERAGE(CombinedDelayMatch[[#This Row],[xczu5ev-sfvc784-1-e.Min Trace Delay (ps)]],CombinedDelayMatch[[#This Row],[xczu5ev-sfvc784-1-e.Max Trace Delay (ps)]])</f>
        <v>89.338999999999999</v>
      </c>
      <c r="Q352" s="1">
        <f>_xlfn.AGGREGATE(1,6,CombinedDelayMatch[[#This Row],[Average 2CG (ps)]],CombinedDelayMatch[[#This Row],[Average 5EV (ps)]])</f>
        <v>77.757499999999993</v>
      </c>
      <c r="R352" s="2">
        <f>-(IFERROR(CombinedDelayMatch[[#This Row],[Average]], 0)-IFERROR(CombinedDelayMatch[[#This Row],[Average 5EV (ps)]],0))</f>
        <v>11.581500000000005</v>
      </c>
      <c r="S352"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52"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52" s="4">
        <f>CombinedDelayMatch[[#This Row],[Average]]+CombinedDelayMatch[[#This Row],[5EV Adjustment]]</f>
        <v>77.757499999999993</v>
      </c>
      <c r="V352" s="4">
        <f>CombinedDelayMatch[[#This Row],[Adj. Average (ps)]]/6.5</f>
        <v>11.962692307692306</v>
      </c>
      <c r="W352" s="2">
        <f>-(CombinedDelayMatch[[#This Row],[Adj. Average (ps)]]-CombinedDelayMatch[[#This Row],[Average 2CG (ps)]])</f>
        <v>-11.581499999999991</v>
      </c>
      <c r="X35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52" s="2">
        <f>-(IFERROR(CombinedDelayMatch[[#This Row],[Adj. Average (ps)]], 0)-IFERROR(CombinedDelayMatch[[#This Row],[Average 5EV (ps)]],0))</f>
        <v>11.581500000000005</v>
      </c>
      <c r="Z35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53" spans="1:26" x14ac:dyDescent="0.25">
      <c r="A353">
        <v>44</v>
      </c>
      <c r="B353" s="1" t="s">
        <v>337</v>
      </c>
      <c r="C353" s="1" t="s">
        <v>338</v>
      </c>
      <c r="D353" s="1" t="s">
        <v>339</v>
      </c>
      <c r="E353">
        <v>53.412999999999997</v>
      </c>
      <c r="F353">
        <v>53.95</v>
      </c>
      <c r="G353">
        <v>43</v>
      </c>
      <c r="H353" s="1" t="s">
        <v>337</v>
      </c>
      <c r="I353" s="1" t="s">
        <v>113</v>
      </c>
      <c r="J353" s="5" t="s">
        <v>1913</v>
      </c>
      <c r="K353">
        <v>81.745000000000005</v>
      </c>
      <c r="L353">
        <v>82.566000000000003</v>
      </c>
      <c r="O353" s="1">
        <f>AVERAGE(CombinedDelayMatch[[#This Row],[Min Trace Delay (ps)]],CombinedDelayMatch[[#This Row],[Max Trace Delay (ps)]])</f>
        <v>53.6815</v>
      </c>
      <c r="P353" s="1">
        <f>AVERAGE(CombinedDelayMatch[[#This Row],[xczu5ev-sfvc784-1-e.Min Trace Delay (ps)]],CombinedDelayMatch[[#This Row],[xczu5ev-sfvc784-1-e.Max Trace Delay (ps)]])</f>
        <v>82.155500000000004</v>
      </c>
      <c r="Q353" s="1">
        <f>_xlfn.AGGREGATE(1,6,CombinedDelayMatch[[#This Row],[Average 2CG (ps)]],CombinedDelayMatch[[#This Row],[Average 5EV (ps)]])</f>
        <v>67.918499999999995</v>
      </c>
      <c r="R353" s="2">
        <f>-(IFERROR(CombinedDelayMatch[[#This Row],[Average]], 0)-IFERROR(CombinedDelayMatch[[#This Row],[Average 5EV (ps)]],0))</f>
        <v>14.237000000000009</v>
      </c>
      <c r="S353"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53"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53" s="4">
        <f>CombinedDelayMatch[[#This Row],[Average]]+CombinedDelayMatch[[#This Row],[5EV Adjustment]]</f>
        <v>67.918499999999995</v>
      </c>
      <c r="V353" s="4">
        <f>CombinedDelayMatch[[#This Row],[Adj. Average (ps)]]/6.5</f>
        <v>10.449</v>
      </c>
      <c r="W353" s="2">
        <f>-(CombinedDelayMatch[[#This Row],[Adj. Average (ps)]]-CombinedDelayMatch[[#This Row],[Average 2CG (ps)]])</f>
        <v>-14.236999999999995</v>
      </c>
      <c r="X35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53" s="2">
        <f>-(IFERROR(CombinedDelayMatch[[#This Row],[Adj. Average (ps)]], 0)-IFERROR(CombinedDelayMatch[[#This Row],[Average 5EV (ps)]],0))</f>
        <v>14.237000000000009</v>
      </c>
      <c r="Z35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54" spans="1:26" x14ac:dyDescent="0.25">
      <c r="A354">
        <v>24</v>
      </c>
      <c r="B354" s="1" t="s">
        <v>82</v>
      </c>
      <c r="C354" s="1" t="s">
        <v>83</v>
      </c>
      <c r="D354" s="1" t="s">
        <v>84</v>
      </c>
      <c r="E354">
        <v>69.37</v>
      </c>
      <c r="F354">
        <v>70.066999999999993</v>
      </c>
      <c r="G354">
        <v>44</v>
      </c>
      <c r="H354" s="1" t="s">
        <v>82</v>
      </c>
      <c r="I354" s="1" t="s">
        <v>158</v>
      </c>
      <c r="J354" s="5" t="s">
        <v>1898</v>
      </c>
      <c r="K354">
        <v>87.105000000000004</v>
      </c>
      <c r="L354">
        <v>87.980999999999995</v>
      </c>
      <c r="O354" s="1">
        <f>AVERAGE(CombinedDelayMatch[[#This Row],[Min Trace Delay (ps)]],CombinedDelayMatch[[#This Row],[Max Trace Delay (ps)]])</f>
        <v>69.718500000000006</v>
      </c>
      <c r="P354" s="1">
        <f>AVERAGE(CombinedDelayMatch[[#This Row],[xczu5ev-sfvc784-1-e.Min Trace Delay (ps)]],CombinedDelayMatch[[#This Row],[xczu5ev-sfvc784-1-e.Max Trace Delay (ps)]])</f>
        <v>87.543000000000006</v>
      </c>
      <c r="Q354" s="1">
        <f>_xlfn.AGGREGATE(1,6,CombinedDelayMatch[[#This Row],[Average 2CG (ps)]],CombinedDelayMatch[[#This Row],[Average 5EV (ps)]])</f>
        <v>78.630750000000006</v>
      </c>
      <c r="R354" s="2">
        <f>-(IFERROR(CombinedDelayMatch[[#This Row],[Average]], 0)-IFERROR(CombinedDelayMatch[[#This Row],[Average 5EV (ps)]],0))</f>
        <v>8.9122500000000002</v>
      </c>
      <c r="S354"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54"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54" s="4">
        <f>CombinedDelayMatch[[#This Row],[Average]]+CombinedDelayMatch[[#This Row],[5EV Adjustment]]</f>
        <v>78.630750000000006</v>
      </c>
      <c r="V354" s="4">
        <f>CombinedDelayMatch[[#This Row],[Adj. Average (ps)]]/6.5</f>
        <v>12.097038461538462</v>
      </c>
      <c r="W354" s="2">
        <f>-(CombinedDelayMatch[[#This Row],[Adj. Average (ps)]]-CombinedDelayMatch[[#This Row],[Average 2CG (ps)]])</f>
        <v>-8.9122500000000002</v>
      </c>
      <c r="X35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54" s="2">
        <f>-(IFERROR(CombinedDelayMatch[[#This Row],[Adj. Average (ps)]], 0)-IFERROR(CombinedDelayMatch[[#This Row],[Average 5EV (ps)]],0))</f>
        <v>8.9122500000000002</v>
      </c>
      <c r="Z35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55" spans="1:26" x14ac:dyDescent="0.25">
      <c r="A355">
        <v>44</v>
      </c>
      <c r="B355" s="1" t="s">
        <v>340</v>
      </c>
      <c r="C355" s="1" t="s">
        <v>341</v>
      </c>
      <c r="D355" s="1" t="s">
        <v>342</v>
      </c>
      <c r="E355">
        <v>74.171000000000006</v>
      </c>
      <c r="F355">
        <v>74.917000000000002</v>
      </c>
      <c r="G355">
        <v>43</v>
      </c>
      <c r="H355" s="1" t="s">
        <v>340</v>
      </c>
      <c r="I355" s="1" t="s">
        <v>116</v>
      </c>
      <c r="J355" s="5" t="s">
        <v>1912</v>
      </c>
      <c r="K355">
        <v>90.811999999999998</v>
      </c>
      <c r="L355">
        <v>91.724999999999994</v>
      </c>
      <c r="O355" s="1">
        <f>AVERAGE(CombinedDelayMatch[[#This Row],[Min Trace Delay (ps)]],CombinedDelayMatch[[#This Row],[Max Trace Delay (ps)]])</f>
        <v>74.544000000000011</v>
      </c>
      <c r="P355" s="1">
        <f>AVERAGE(CombinedDelayMatch[[#This Row],[xczu5ev-sfvc784-1-e.Min Trace Delay (ps)]],CombinedDelayMatch[[#This Row],[xczu5ev-sfvc784-1-e.Max Trace Delay (ps)]])</f>
        <v>91.268499999999989</v>
      </c>
      <c r="Q355" s="1">
        <f>_xlfn.AGGREGATE(1,6,CombinedDelayMatch[[#This Row],[Average 2CG (ps)]],CombinedDelayMatch[[#This Row],[Average 5EV (ps)]])</f>
        <v>82.90625</v>
      </c>
      <c r="R355" s="2">
        <f>-(IFERROR(CombinedDelayMatch[[#This Row],[Average]], 0)-IFERROR(CombinedDelayMatch[[#This Row],[Average 5EV (ps)]],0))</f>
        <v>8.3622499999999889</v>
      </c>
      <c r="S355"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55"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55" s="4">
        <f>CombinedDelayMatch[[#This Row],[Average]]+CombinedDelayMatch[[#This Row],[5EV Adjustment]]</f>
        <v>82.90625</v>
      </c>
      <c r="V355" s="4">
        <f>CombinedDelayMatch[[#This Row],[Adj. Average (ps)]]/6.5</f>
        <v>12.754807692307692</v>
      </c>
      <c r="W355" s="2">
        <f>-(CombinedDelayMatch[[#This Row],[Adj. Average (ps)]]-CombinedDelayMatch[[#This Row],[Average 2CG (ps)]])</f>
        <v>-8.3622499999999889</v>
      </c>
      <c r="X35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55" s="2">
        <f>-(IFERROR(CombinedDelayMatch[[#This Row],[Adj. Average (ps)]], 0)-IFERROR(CombinedDelayMatch[[#This Row],[Average 5EV (ps)]],0))</f>
        <v>8.3622499999999889</v>
      </c>
      <c r="Z35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56" spans="1:26" x14ac:dyDescent="0.25">
      <c r="A356">
        <v>44</v>
      </c>
      <c r="B356" s="1" t="s">
        <v>343</v>
      </c>
      <c r="C356" s="1" t="s">
        <v>344</v>
      </c>
      <c r="D356" s="1" t="s">
        <v>345</v>
      </c>
      <c r="E356">
        <v>78.497</v>
      </c>
      <c r="F356">
        <v>79.286000000000001</v>
      </c>
      <c r="G356">
        <v>43</v>
      </c>
      <c r="H356" s="1" t="s">
        <v>343</v>
      </c>
      <c r="I356" s="1" t="s">
        <v>119</v>
      </c>
      <c r="J356" s="5" t="s">
        <v>1911</v>
      </c>
      <c r="K356">
        <v>86.322999999999993</v>
      </c>
      <c r="L356">
        <v>87.191000000000003</v>
      </c>
      <c r="O356" s="1">
        <f>AVERAGE(CombinedDelayMatch[[#This Row],[Min Trace Delay (ps)]],CombinedDelayMatch[[#This Row],[Max Trace Delay (ps)]])</f>
        <v>78.891500000000008</v>
      </c>
      <c r="P356" s="1">
        <f>AVERAGE(CombinedDelayMatch[[#This Row],[xczu5ev-sfvc784-1-e.Min Trace Delay (ps)]],CombinedDelayMatch[[#This Row],[xczu5ev-sfvc784-1-e.Max Trace Delay (ps)]])</f>
        <v>86.757000000000005</v>
      </c>
      <c r="Q356" s="1">
        <f>_xlfn.AGGREGATE(1,6,CombinedDelayMatch[[#This Row],[Average 2CG (ps)]],CombinedDelayMatch[[#This Row],[Average 5EV (ps)]])</f>
        <v>82.824250000000006</v>
      </c>
      <c r="R356" s="2">
        <f>-(IFERROR(CombinedDelayMatch[[#This Row],[Average]], 0)-IFERROR(CombinedDelayMatch[[#This Row],[Average 5EV (ps)]],0))</f>
        <v>3.9327499999999986</v>
      </c>
      <c r="S356"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56"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56" s="4">
        <f>CombinedDelayMatch[[#This Row],[Average]]+CombinedDelayMatch[[#This Row],[5EV Adjustment]]</f>
        <v>82.824250000000006</v>
      </c>
      <c r="V356" s="4">
        <f>CombinedDelayMatch[[#This Row],[Adj. Average (ps)]]/6.5</f>
        <v>12.742192307692308</v>
      </c>
      <c r="W356" s="2">
        <f>-(CombinedDelayMatch[[#This Row],[Adj. Average (ps)]]-CombinedDelayMatch[[#This Row],[Average 2CG (ps)]])</f>
        <v>-3.9327499999999986</v>
      </c>
      <c r="X35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56" s="2">
        <f>-(IFERROR(CombinedDelayMatch[[#This Row],[Adj. Average (ps)]], 0)-IFERROR(CombinedDelayMatch[[#This Row],[Average 5EV (ps)]],0))</f>
        <v>3.9327499999999986</v>
      </c>
      <c r="Z35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57" spans="1:26" x14ac:dyDescent="0.25">
      <c r="A357">
        <v>24</v>
      </c>
      <c r="B357" s="1" t="s">
        <v>85</v>
      </c>
      <c r="C357" s="1" t="s">
        <v>86</v>
      </c>
      <c r="D357" s="1" t="s">
        <v>87</v>
      </c>
      <c r="E357">
        <v>59.408999999999999</v>
      </c>
      <c r="F357">
        <v>60.006</v>
      </c>
      <c r="G357">
        <v>44</v>
      </c>
      <c r="H357" s="1" t="s">
        <v>85</v>
      </c>
      <c r="I357" s="1" t="s">
        <v>161</v>
      </c>
      <c r="J357" s="5" t="s">
        <v>1897</v>
      </c>
      <c r="K357">
        <v>80.468999999999994</v>
      </c>
      <c r="L357">
        <v>81.277000000000001</v>
      </c>
      <c r="O357" s="1">
        <f>AVERAGE(CombinedDelayMatch[[#This Row],[Min Trace Delay (ps)]],CombinedDelayMatch[[#This Row],[Max Trace Delay (ps)]])</f>
        <v>59.707499999999996</v>
      </c>
      <c r="P357" s="1">
        <f>AVERAGE(CombinedDelayMatch[[#This Row],[xczu5ev-sfvc784-1-e.Min Trace Delay (ps)]],CombinedDelayMatch[[#This Row],[xczu5ev-sfvc784-1-e.Max Trace Delay (ps)]])</f>
        <v>80.87299999999999</v>
      </c>
      <c r="Q357" s="1">
        <f>_xlfn.AGGREGATE(1,6,CombinedDelayMatch[[#This Row],[Average 2CG (ps)]],CombinedDelayMatch[[#This Row],[Average 5EV (ps)]])</f>
        <v>70.290249999999986</v>
      </c>
      <c r="R357" s="2">
        <f>-(IFERROR(CombinedDelayMatch[[#This Row],[Average]], 0)-IFERROR(CombinedDelayMatch[[#This Row],[Average 5EV (ps)]],0))</f>
        <v>10.582750000000004</v>
      </c>
      <c r="S357"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57"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57" s="4">
        <f>CombinedDelayMatch[[#This Row],[Average]]+CombinedDelayMatch[[#This Row],[5EV Adjustment]]</f>
        <v>70.290249999999986</v>
      </c>
      <c r="V357" s="4">
        <f>CombinedDelayMatch[[#This Row],[Adj. Average (ps)]]/6.5</f>
        <v>10.813884615384612</v>
      </c>
      <c r="W357" s="2">
        <f>-(CombinedDelayMatch[[#This Row],[Adj. Average (ps)]]-CombinedDelayMatch[[#This Row],[Average 2CG (ps)]])</f>
        <v>-10.58274999999999</v>
      </c>
      <c r="X35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57" s="2">
        <f>-(IFERROR(CombinedDelayMatch[[#This Row],[Adj. Average (ps)]], 0)-IFERROR(CombinedDelayMatch[[#This Row],[Average 5EV (ps)]],0))</f>
        <v>10.582750000000004</v>
      </c>
      <c r="Z35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58" spans="1:26" x14ac:dyDescent="0.25">
      <c r="A358">
        <v>24</v>
      </c>
      <c r="B358" s="1" t="s">
        <v>88</v>
      </c>
      <c r="C358" s="1" t="s">
        <v>89</v>
      </c>
      <c r="D358" s="1" t="s">
        <v>90</v>
      </c>
      <c r="E358">
        <v>58.982999999999997</v>
      </c>
      <c r="F358">
        <v>59.576000000000001</v>
      </c>
      <c r="G358">
        <v>44</v>
      </c>
      <c r="H358" s="1" t="s">
        <v>88</v>
      </c>
      <c r="I358" s="1" t="s">
        <v>164</v>
      </c>
      <c r="J358" s="5" t="s">
        <v>1896</v>
      </c>
      <c r="K358">
        <v>79.641000000000005</v>
      </c>
      <c r="L358">
        <v>80.441999999999993</v>
      </c>
      <c r="O358" s="1">
        <f>AVERAGE(CombinedDelayMatch[[#This Row],[Min Trace Delay (ps)]],CombinedDelayMatch[[#This Row],[Max Trace Delay (ps)]])</f>
        <v>59.279499999999999</v>
      </c>
      <c r="P358" s="1">
        <f>AVERAGE(CombinedDelayMatch[[#This Row],[xczu5ev-sfvc784-1-e.Min Trace Delay (ps)]],CombinedDelayMatch[[#This Row],[xczu5ev-sfvc784-1-e.Max Trace Delay (ps)]])</f>
        <v>80.041499999999999</v>
      </c>
      <c r="Q358" s="1">
        <f>_xlfn.AGGREGATE(1,6,CombinedDelayMatch[[#This Row],[Average 2CG (ps)]],CombinedDelayMatch[[#This Row],[Average 5EV (ps)]])</f>
        <v>69.660499999999999</v>
      </c>
      <c r="R358" s="2">
        <f>-(IFERROR(CombinedDelayMatch[[#This Row],[Average]], 0)-IFERROR(CombinedDelayMatch[[#This Row],[Average 5EV (ps)]],0))</f>
        <v>10.381</v>
      </c>
      <c r="S358"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58"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58" s="4">
        <f>CombinedDelayMatch[[#This Row],[Average]]+CombinedDelayMatch[[#This Row],[5EV Adjustment]]</f>
        <v>69.660499999999999</v>
      </c>
      <c r="V358" s="4">
        <f>CombinedDelayMatch[[#This Row],[Adj. Average (ps)]]/6.5</f>
        <v>10.717000000000001</v>
      </c>
      <c r="W358" s="2">
        <f>-(CombinedDelayMatch[[#This Row],[Adj. Average (ps)]]-CombinedDelayMatch[[#This Row],[Average 2CG (ps)]])</f>
        <v>-10.381</v>
      </c>
      <c r="X35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58" s="2">
        <f>-(IFERROR(CombinedDelayMatch[[#This Row],[Adj. Average (ps)]], 0)-IFERROR(CombinedDelayMatch[[#This Row],[Average 5EV (ps)]],0))</f>
        <v>10.381</v>
      </c>
      <c r="Z35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59" spans="1:26" x14ac:dyDescent="0.25">
      <c r="A359">
        <v>24</v>
      </c>
      <c r="B359" s="1" t="s">
        <v>91</v>
      </c>
      <c r="C359" s="1" t="s">
        <v>92</v>
      </c>
      <c r="D359" s="1" t="s">
        <v>93</v>
      </c>
      <c r="E359">
        <v>74.644000000000005</v>
      </c>
      <c r="F359">
        <v>75.394000000000005</v>
      </c>
      <c r="G359">
        <v>44</v>
      </c>
      <c r="H359" s="1" t="s">
        <v>91</v>
      </c>
      <c r="I359" s="1" t="s">
        <v>167</v>
      </c>
      <c r="J359" s="5" t="s">
        <v>1895</v>
      </c>
      <c r="K359">
        <v>68.691000000000003</v>
      </c>
      <c r="L359">
        <v>69.381</v>
      </c>
      <c r="O359" s="1">
        <f>AVERAGE(CombinedDelayMatch[[#This Row],[Min Trace Delay (ps)]],CombinedDelayMatch[[#This Row],[Max Trace Delay (ps)]])</f>
        <v>75.019000000000005</v>
      </c>
      <c r="P359" s="1">
        <f>AVERAGE(CombinedDelayMatch[[#This Row],[xczu5ev-sfvc784-1-e.Min Trace Delay (ps)]],CombinedDelayMatch[[#This Row],[xczu5ev-sfvc784-1-e.Max Trace Delay (ps)]])</f>
        <v>69.036000000000001</v>
      </c>
      <c r="Q359" s="1">
        <f>_xlfn.AGGREGATE(1,6,CombinedDelayMatch[[#This Row],[Average 2CG (ps)]],CombinedDelayMatch[[#This Row],[Average 5EV (ps)]])</f>
        <v>72.027500000000003</v>
      </c>
      <c r="R359" s="2">
        <f>-(IFERROR(CombinedDelayMatch[[#This Row],[Average]], 0)-IFERROR(CombinedDelayMatch[[#This Row],[Average 5EV (ps)]],0))</f>
        <v>-2.991500000000002</v>
      </c>
      <c r="S359"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59"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59" s="4">
        <f>CombinedDelayMatch[[#This Row],[Average]]+CombinedDelayMatch[[#This Row],[5EV Adjustment]]</f>
        <v>72.027500000000003</v>
      </c>
      <c r="V359" s="4">
        <f>CombinedDelayMatch[[#This Row],[Adj. Average (ps)]]/6.5</f>
        <v>11.081153846153846</v>
      </c>
      <c r="W359" s="2">
        <f>-(CombinedDelayMatch[[#This Row],[Adj. Average (ps)]]-CombinedDelayMatch[[#This Row],[Average 2CG (ps)]])</f>
        <v>2.991500000000002</v>
      </c>
      <c r="X35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59" s="2">
        <f>-(IFERROR(CombinedDelayMatch[[#This Row],[Adj. Average (ps)]], 0)-IFERROR(CombinedDelayMatch[[#This Row],[Average 5EV (ps)]],0))</f>
        <v>-2.991500000000002</v>
      </c>
      <c r="Z35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60" spans="1:26" x14ac:dyDescent="0.25">
      <c r="A360">
        <v>24</v>
      </c>
      <c r="B360" s="1" t="s">
        <v>94</v>
      </c>
      <c r="C360" s="1" t="s">
        <v>95</v>
      </c>
      <c r="D360" s="1" t="s">
        <v>96</v>
      </c>
      <c r="E360">
        <v>75.599999999999994</v>
      </c>
      <c r="F360">
        <v>76.36</v>
      </c>
      <c r="G360">
        <v>44</v>
      </c>
      <c r="H360" s="1" t="s">
        <v>94</v>
      </c>
      <c r="I360" s="1" t="s">
        <v>170</v>
      </c>
      <c r="J360" s="5" t="s">
        <v>1894</v>
      </c>
      <c r="K360">
        <v>68.206999999999994</v>
      </c>
      <c r="L360">
        <v>68.891999999999996</v>
      </c>
      <c r="O360" s="1">
        <f>AVERAGE(CombinedDelayMatch[[#This Row],[Min Trace Delay (ps)]],CombinedDelayMatch[[#This Row],[Max Trace Delay (ps)]])</f>
        <v>75.97999999999999</v>
      </c>
      <c r="P360" s="1">
        <f>AVERAGE(CombinedDelayMatch[[#This Row],[xczu5ev-sfvc784-1-e.Min Trace Delay (ps)]],CombinedDelayMatch[[#This Row],[xczu5ev-sfvc784-1-e.Max Trace Delay (ps)]])</f>
        <v>68.549499999999995</v>
      </c>
      <c r="Q360" s="1">
        <f>_xlfn.AGGREGATE(1,6,CombinedDelayMatch[[#This Row],[Average 2CG (ps)]],CombinedDelayMatch[[#This Row],[Average 5EV (ps)]])</f>
        <v>72.264749999999992</v>
      </c>
      <c r="R360" s="2">
        <f>-(IFERROR(CombinedDelayMatch[[#This Row],[Average]], 0)-IFERROR(CombinedDelayMatch[[#This Row],[Average 5EV (ps)]],0))</f>
        <v>-3.7152499999999975</v>
      </c>
      <c r="S360"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60"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60" s="4">
        <f>CombinedDelayMatch[[#This Row],[Average]]+CombinedDelayMatch[[#This Row],[5EV Adjustment]]</f>
        <v>72.264749999999992</v>
      </c>
      <c r="V360" s="4">
        <f>CombinedDelayMatch[[#This Row],[Adj. Average (ps)]]/6.5</f>
        <v>11.117653846153845</v>
      </c>
      <c r="W360" s="2">
        <f>-(CombinedDelayMatch[[#This Row],[Adj. Average (ps)]]-CombinedDelayMatch[[#This Row],[Average 2CG (ps)]])</f>
        <v>3.7152499999999975</v>
      </c>
      <c r="X36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60" s="2">
        <f>-(IFERROR(CombinedDelayMatch[[#This Row],[Adj. Average (ps)]], 0)-IFERROR(CombinedDelayMatch[[#This Row],[Average 5EV (ps)]],0))</f>
        <v>-3.7152499999999975</v>
      </c>
      <c r="Z36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61" spans="1:26" x14ac:dyDescent="0.25">
      <c r="A361">
        <v>24</v>
      </c>
      <c r="B361" s="1" t="s">
        <v>97</v>
      </c>
      <c r="C361" s="1" t="s">
        <v>98</v>
      </c>
      <c r="D361" s="1" t="s">
        <v>99</v>
      </c>
      <c r="E361">
        <v>58.488</v>
      </c>
      <c r="F361">
        <v>59.076000000000001</v>
      </c>
      <c r="G361">
        <v>44</v>
      </c>
      <c r="H361" s="1" t="s">
        <v>97</v>
      </c>
      <c r="I361" s="1" t="s">
        <v>173</v>
      </c>
      <c r="J361" s="5" t="s">
        <v>1893</v>
      </c>
      <c r="K361">
        <v>59.792000000000002</v>
      </c>
      <c r="L361">
        <v>60.393000000000001</v>
      </c>
      <c r="O361" s="1">
        <f>AVERAGE(CombinedDelayMatch[[#This Row],[Min Trace Delay (ps)]],CombinedDelayMatch[[#This Row],[Max Trace Delay (ps)]])</f>
        <v>58.781999999999996</v>
      </c>
      <c r="P361" s="1">
        <f>AVERAGE(CombinedDelayMatch[[#This Row],[xczu5ev-sfvc784-1-e.Min Trace Delay (ps)]],CombinedDelayMatch[[#This Row],[xczu5ev-sfvc784-1-e.Max Trace Delay (ps)]])</f>
        <v>60.092500000000001</v>
      </c>
      <c r="Q361" s="1">
        <f>_xlfn.AGGREGATE(1,6,CombinedDelayMatch[[#This Row],[Average 2CG (ps)]],CombinedDelayMatch[[#This Row],[Average 5EV (ps)]])</f>
        <v>59.437249999999999</v>
      </c>
      <c r="R361" s="2">
        <f>-(IFERROR(CombinedDelayMatch[[#This Row],[Average]], 0)-IFERROR(CombinedDelayMatch[[#This Row],[Average 5EV (ps)]],0))</f>
        <v>0.65525000000000233</v>
      </c>
      <c r="S361"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61"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61" s="4">
        <f>CombinedDelayMatch[[#This Row],[Average]]+CombinedDelayMatch[[#This Row],[5EV Adjustment]]</f>
        <v>59.437249999999999</v>
      </c>
      <c r="V361" s="4">
        <f>CombinedDelayMatch[[#This Row],[Adj. Average (ps)]]/6.5</f>
        <v>9.1441923076923075</v>
      </c>
      <c r="W361" s="2">
        <f>-(CombinedDelayMatch[[#This Row],[Adj. Average (ps)]]-CombinedDelayMatch[[#This Row],[Average 2CG (ps)]])</f>
        <v>-0.65525000000000233</v>
      </c>
      <c r="X36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61" s="2">
        <f>-(IFERROR(CombinedDelayMatch[[#This Row],[Adj. Average (ps)]], 0)-IFERROR(CombinedDelayMatch[[#This Row],[Average 5EV (ps)]],0))</f>
        <v>0.65525000000000233</v>
      </c>
      <c r="Z36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62" spans="1:26" x14ac:dyDescent="0.25">
      <c r="A362">
        <v>24</v>
      </c>
      <c r="B362" s="1" t="s">
        <v>100</v>
      </c>
      <c r="C362" s="1" t="s">
        <v>101</v>
      </c>
      <c r="D362" s="1" t="s">
        <v>102</v>
      </c>
      <c r="E362">
        <v>63.725000000000001</v>
      </c>
      <c r="F362">
        <v>64.366</v>
      </c>
      <c r="G362">
        <v>44</v>
      </c>
      <c r="H362" s="1" t="s">
        <v>100</v>
      </c>
      <c r="I362" s="1" t="s">
        <v>176</v>
      </c>
      <c r="J362" s="5" t="s">
        <v>1892</v>
      </c>
      <c r="K362">
        <v>57.54</v>
      </c>
      <c r="L362">
        <v>58.118000000000002</v>
      </c>
      <c r="O362" s="1">
        <f>AVERAGE(CombinedDelayMatch[[#This Row],[Min Trace Delay (ps)]],CombinedDelayMatch[[#This Row],[Max Trace Delay (ps)]])</f>
        <v>64.045500000000004</v>
      </c>
      <c r="P362" s="1">
        <f>AVERAGE(CombinedDelayMatch[[#This Row],[xczu5ev-sfvc784-1-e.Min Trace Delay (ps)]],CombinedDelayMatch[[#This Row],[xczu5ev-sfvc784-1-e.Max Trace Delay (ps)]])</f>
        <v>57.829000000000001</v>
      </c>
      <c r="Q362" s="1">
        <f>_xlfn.AGGREGATE(1,6,CombinedDelayMatch[[#This Row],[Average 2CG (ps)]],CombinedDelayMatch[[#This Row],[Average 5EV (ps)]])</f>
        <v>60.937250000000006</v>
      </c>
      <c r="R362" s="2">
        <f>-(IFERROR(CombinedDelayMatch[[#This Row],[Average]], 0)-IFERROR(CombinedDelayMatch[[#This Row],[Average 5EV (ps)]],0))</f>
        <v>-3.1082500000000053</v>
      </c>
      <c r="S362"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62"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62" s="4">
        <f>CombinedDelayMatch[[#This Row],[Average]]+CombinedDelayMatch[[#This Row],[5EV Adjustment]]</f>
        <v>60.937250000000006</v>
      </c>
      <c r="V362" s="4">
        <f>CombinedDelayMatch[[#This Row],[Adj. Average (ps)]]/6.5</f>
        <v>9.3749615384615392</v>
      </c>
      <c r="W362" s="2">
        <f>-(CombinedDelayMatch[[#This Row],[Adj. Average (ps)]]-CombinedDelayMatch[[#This Row],[Average 2CG (ps)]])</f>
        <v>3.1082499999999982</v>
      </c>
      <c r="X36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62" s="2">
        <f>-(IFERROR(CombinedDelayMatch[[#This Row],[Adj. Average (ps)]], 0)-IFERROR(CombinedDelayMatch[[#This Row],[Average 5EV (ps)]],0))</f>
        <v>-3.1082500000000053</v>
      </c>
      <c r="Z36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63" spans="1:26" x14ac:dyDescent="0.25">
      <c r="A363">
        <v>24</v>
      </c>
      <c r="B363" s="1" t="s">
        <v>103</v>
      </c>
      <c r="C363" s="1" t="s">
        <v>104</v>
      </c>
      <c r="D363" s="1" t="s">
        <v>105</v>
      </c>
      <c r="E363">
        <v>70.875</v>
      </c>
      <c r="F363">
        <v>71.587000000000003</v>
      </c>
      <c r="G363">
        <v>44</v>
      </c>
      <c r="H363" s="1" t="s">
        <v>103</v>
      </c>
      <c r="I363" s="1" t="s">
        <v>179</v>
      </c>
      <c r="J363" s="5" t="s">
        <v>1891</v>
      </c>
      <c r="K363">
        <v>73.325999999999993</v>
      </c>
      <c r="L363">
        <v>74.063000000000002</v>
      </c>
      <c r="O363" s="1">
        <f>AVERAGE(CombinedDelayMatch[[#This Row],[Min Trace Delay (ps)]],CombinedDelayMatch[[#This Row],[Max Trace Delay (ps)]])</f>
        <v>71.230999999999995</v>
      </c>
      <c r="P363" s="1">
        <f>AVERAGE(CombinedDelayMatch[[#This Row],[xczu5ev-sfvc784-1-e.Min Trace Delay (ps)]],CombinedDelayMatch[[#This Row],[xczu5ev-sfvc784-1-e.Max Trace Delay (ps)]])</f>
        <v>73.694500000000005</v>
      </c>
      <c r="Q363" s="1">
        <f>_xlfn.AGGREGATE(1,6,CombinedDelayMatch[[#This Row],[Average 2CG (ps)]],CombinedDelayMatch[[#This Row],[Average 5EV (ps)]])</f>
        <v>72.46275</v>
      </c>
      <c r="R363" s="2">
        <f>-(IFERROR(CombinedDelayMatch[[#This Row],[Average]], 0)-IFERROR(CombinedDelayMatch[[#This Row],[Average 5EV (ps)]],0))</f>
        <v>1.2317500000000052</v>
      </c>
      <c r="S363"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63"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63" s="4">
        <f>CombinedDelayMatch[[#This Row],[Average]]+CombinedDelayMatch[[#This Row],[5EV Adjustment]]</f>
        <v>72.46275</v>
      </c>
      <c r="V363" s="4">
        <f>CombinedDelayMatch[[#This Row],[Adj. Average (ps)]]/6.5</f>
        <v>11.148115384615384</v>
      </c>
      <c r="W363" s="2">
        <f>-(CombinedDelayMatch[[#This Row],[Adj. Average (ps)]]-CombinedDelayMatch[[#This Row],[Average 2CG (ps)]])</f>
        <v>-1.2317500000000052</v>
      </c>
      <c r="X36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63" s="2">
        <f>-(IFERROR(CombinedDelayMatch[[#This Row],[Adj. Average (ps)]], 0)-IFERROR(CombinedDelayMatch[[#This Row],[Average 5EV (ps)]],0))</f>
        <v>1.2317500000000052</v>
      </c>
      <c r="Z36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64" spans="1:26" x14ac:dyDescent="0.25">
      <c r="A364">
        <v>24</v>
      </c>
      <c r="B364" s="1" t="s">
        <v>106</v>
      </c>
      <c r="C364" s="1" t="s">
        <v>107</v>
      </c>
      <c r="D364" s="1" t="s">
        <v>108</v>
      </c>
      <c r="E364">
        <v>71.725999999999999</v>
      </c>
      <c r="F364">
        <v>72.447000000000003</v>
      </c>
      <c r="G364">
        <v>44</v>
      </c>
      <c r="H364" s="1" t="s">
        <v>106</v>
      </c>
      <c r="I364" s="1" t="s">
        <v>182</v>
      </c>
      <c r="J364" s="5" t="s">
        <v>1890</v>
      </c>
      <c r="K364">
        <v>66.75</v>
      </c>
      <c r="L364">
        <v>67.42</v>
      </c>
      <c r="O364" s="1">
        <f>AVERAGE(CombinedDelayMatch[[#This Row],[Min Trace Delay (ps)]],CombinedDelayMatch[[#This Row],[Max Trace Delay (ps)]])</f>
        <v>72.086500000000001</v>
      </c>
      <c r="P364" s="1">
        <f>AVERAGE(CombinedDelayMatch[[#This Row],[xczu5ev-sfvc784-1-e.Min Trace Delay (ps)]],CombinedDelayMatch[[#This Row],[xczu5ev-sfvc784-1-e.Max Trace Delay (ps)]])</f>
        <v>67.085000000000008</v>
      </c>
      <c r="Q364" s="1">
        <f>_xlfn.AGGREGATE(1,6,CombinedDelayMatch[[#This Row],[Average 2CG (ps)]],CombinedDelayMatch[[#This Row],[Average 5EV (ps)]])</f>
        <v>69.585750000000004</v>
      </c>
      <c r="R364" s="2">
        <f>-(IFERROR(CombinedDelayMatch[[#This Row],[Average]], 0)-IFERROR(CombinedDelayMatch[[#This Row],[Average 5EV (ps)]],0))</f>
        <v>-2.5007499999999965</v>
      </c>
      <c r="S364"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64"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64" s="4">
        <f>CombinedDelayMatch[[#This Row],[Average]]+CombinedDelayMatch[[#This Row],[5EV Adjustment]]</f>
        <v>69.585750000000004</v>
      </c>
      <c r="V364" s="4">
        <f>CombinedDelayMatch[[#This Row],[Adj. Average (ps)]]/6.5</f>
        <v>10.705500000000001</v>
      </c>
      <c r="W364" s="2">
        <f>-(CombinedDelayMatch[[#This Row],[Adj. Average (ps)]]-CombinedDelayMatch[[#This Row],[Average 2CG (ps)]])</f>
        <v>2.5007499999999965</v>
      </c>
      <c r="X36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64" s="2">
        <f>-(IFERROR(CombinedDelayMatch[[#This Row],[Adj. Average (ps)]], 0)-IFERROR(CombinedDelayMatch[[#This Row],[Average 5EV (ps)]],0))</f>
        <v>-2.5007499999999965</v>
      </c>
      <c r="Z36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65" spans="1:26" x14ac:dyDescent="0.25">
      <c r="A365">
        <v>24</v>
      </c>
      <c r="B365" s="1" t="s">
        <v>109</v>
      </c>
      <c r="C365" s="1" t="s">
        <v>110</v>
      </c>
      <c r="D365" s="1" t="s">
        <v>111</v>
      </c>
      <c r="E365">
        <v>50.987000000000002</v>
      </c>
      <c r="F365">
        <v>51.499000000000002</v>
      </c>
      <c r="G365">
        <v>44</v>
      </c>
      <c r="H365" s="1" t="s">
        <v>109</v>
      </c>
      <c r="I365" s="1" t="s">
        <v>185</v>
      </c>
      <c r="J365" s="5" t="s">
        <v>1889</v>
      </c>
      <c r="K365">
        <v>84.772999999999996</v>
      </c>
      <c r="L365">
        <v>85.625</v>
      </c>
      <c r="O365" s="1">
        <f>AVERAGE(CombinedDelayMatch[[#This Row],[Min Trace Delay (ps)]],CombinedDelayMatch[[#This Row],[Max Trace Delay (ps)]])</f>
        <v>51.243000000000002</v>
      </c>
      <c r="P365" s="1">
        <f>AVERAGE(CombinedDelayMatch[[#This Row],[xczu5ev-sfvc784-1-e.Min Trace Delay (ps)]],CombinedDelayMatch[[#This Row],[xczu5ev-sfvc784-1-e.Max Trace Delay (ps)]])</f>
        <v>85.198999999999998</v>
      </c>
      <c r="Q365" s="1">
        <f>_xlfn.AGGREGATE(1,6,CombinedDelayMatch[[#This Row],[Average 2CG (ps)]],CombinedDelayMatch[[#This Row],[Average 5EV (ps)]])</f>
        <v>68.221000000000004</v>
      </c>
      <c r="R365" s="2">
        <f>-(IFERROR(CombinedDelayMatch[[#This Row],[Average]], 0)-IFERROR(CombinedDelayMatch[[#This Row],[Average 5EV (ps)]],0))</f>
        <v>16.977999999999994</v>
      </c>
      <c r="S365"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65"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65" s="4">
        <f>CombinedDelayMatch[[#This Row],[Average]]+CombinedDelayMatch[[#This Row],[5EV Adjustment]]</f>
        <v>68.221000000000004</v>
      </c>
      <c r="V365" s="4">
        <f>CombinedDelayMatch[[#This Row],[Adj. Average (ps)]]/6.5</f>
        <v>10.495538461538462</v>
      </c>
      <c r="W365" s="2">
        <f>-(CombinedDelayMatch[[#This Row],[Adj. Average (ps)]]-CombinedDelayMatch[[#This Row],[Average 2CG (ps)]])</f>
        <v>-16.978000000000002</v>
      </c>
      <c r="X36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65" s="2">
        <f>-(IFERROR(CombinedDelayMatch[[#This Row],[Adj. Average (ps)]], 0)-IFERROR(CombinedDelayMatch[[#This Row],[Average 5EV (ps)]],0))</f>
        <v>16.977999999999994</v>
      </c>
      <c r="Z36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66" spans="1:26" x14ac:dyDescent="0.25">
      <c r="A366">
        <v>24</v>
      </c>
      <c r="B366" s="1" t="s">
        <v>112</v>
      </c>
      <c r="C366" s="1" t="s">
        <v>113</v>
      </c>
      <c r="D366" s="1" t="s">
        <v>114</v>
      </c>
      <c r="E366">
        <v>53.293999999999997</v>
      </c>
      <c r="F366">
        <v>53.829000000000001</v>
      </c>
      <c r="G366">
        <v>44</v>
      </c>
      <c r="H366" s="1" t="s">
        <v>112</v>
      </c>
      <c r="I366" s="1" t="s">
        <v>188</v>
      </c>
      <c r="J366" s="5" t="s">
        <v>1888</v>
      </c>
      <c r="K366">
        <v>83.067999999999998</v>
      </c>
      <c r="L366">
        <v>83.903000000000006</v>
      </c>
      <c r="O366" s="1">
        <f>AVERAGE(CombinedDelayMatch[[#This Row],[Min Trace Delay (ps)]],CombinedDelayMatch[[#This Row],[Max Trace Delay (ps)]])</f>
        <v>53.561499999999995</v>
      </c>
      <c r="P366" s="1">
        <f>AVERAGE(CombinedDelayMatch[[#This Row],[xczu5ev-sfvc784-1-e.Min Trace Delay (ps)]],CombinedDelayMatch[[#This Row],[xczu5ev-sfvc784-1-e.Max Trace Delay (ps)]])</f>
        <v>83.485500000000002</v>
      </c>
      <c r="Q366" s="1">
        <f>_xlfn.AGGREGATE(1,6,CombinedDelayMatch[[#This Row],[Average 2CG (ps)]],CombinedDelayMatch[[#This Row],[Average 5EV (ps)]])</f>
        <v>68.523499999999999</v>
      </c>
      <c r="R366" s="2">
        <f>-(IFERROR(CombinedDelayMatch[[#This Row],[Average]], 0)-IFERROR(CombinedDelayMatch[[#This Row],[Average 5EV (ps)]],0))</f>
        <v>14.962000000000003</v>
      </c>
      <c r="S366"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66"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66" s="4">
        <f>CombinedDelayMatch[[#This Row],[Average]]+CombinedDelayMatch[[#This Row],[5EV Adjustment]]</f>
        <v>68.523499999999999</v>
      </c>
      <c r="V366" s="4">
        <f>CombinedDelayMatch[[#This Row],[Adj. Average (ps)]]/6.5</f>
        <v>10.542076923076923</v>
      </c>
      <c r="W366" s="2">
        <f>-(CombinedDelayMatch[[#This Row],[Adj. Average (ps)]]-CombinedDelayMatch[[#This Row],[Average 2CG (ps)]])</f>
        <v>-14.962000000000003</v>
      </c>
      <c r="X36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66" s="2">
        <f>-(IFERROR(CombinedDelayMatch[[#This Row],[Adj. Average (ps)]], 0)-IFERROR(CombinedDelayMatch[[#This Row],[Average 5EV (ps)]],0))</f>
        <v>14.962000000000003</v>
      </c>
      <c r="Z36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67" spans="1:26" x14ac:dyDescent="0.25">
      <c r="A367">
        <v>24</v>
      </c>
      <c r="B367" s="1" t="s">
        <v>115</v>
      </c>
      <c r="C367" s="1" t="s">
        <v>116</v>
      </c>
      <c r="D367" s="1" t="s">
        <v>117</v>
      </c>
      <c r="E367">
        <v>63.683999999999997</v>
      </c>
      <c r="F367">
        <v>64.323999999999998</v>
      </c>
      <c r="G367">
        <v>44</v>
      </c>
      <c r="H367" s="1" t="s">
        <v>115</v>
      </c>
      <c r="I367" s="1" t="s">
        <v>191</v>
      </c>
      <c r="J367" s="5" t="s">
        <v>1887</v>
      </c>
      <c r="K367">
        <v>73.274000000000001</v>
      </c>
      <c r="L367">
        <v>74.010999999999996</v>
      </c>
      <c r="O367" s="1">
        <f>AVERAGE(CombinedDelayMatch[[#This Row],[Min Trace Delay (ps)]],CombinedDelayMatch[[#This Row],[Max Trace Delay (ps)]])</f>
        <v>64.003999999999991</v>
      </c>
      <c r="P367" s="1">
        <f>AVERAGE(CombinedDelayMatch[[#This Row],[xczu5ev-sfvc784-1-e.Min Trace Delay (ps)]],CombinedDelayMatch[[#This Row],[xczu5ev-sfvc784-1-e.Max Trace Delay (ps)]])</f>
        <v>73.642499999999998</v>
      </c>
      <c r="Q367" s="1">
        <f>_xlfn.AGGREGATE(1,6,CombinedDelayMatch[[#This Row],[Average 2CG (ps)]],CombinedDelayMatch[[#This Row],[Average 5EV (ps)]])</f>
        <v>68.823250000000002</v>
      </c>
      <c r="R367" s="2">
        <f>-(IFERROR(CombinedDelayMatch[[#This Row],[Average]], 0)-IFERROR(CombinedDelayMatch[[#This Row],[Average 5EV (ps)]],0))</f>
        <v>4.8192499999999967</v>
      </c>
      <c r="S367"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67"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67" s="4">
        <f>CombinedDelayMatch[[#This Row],[Average]]+CombinedDelayMatch[[#This Row],[5EV Adjustment]]</f>
        <v>68.823250000000002</v>
      </c>
      <c r="V367" s="4">
        <f>CombinedDelayMatch[[#This Row],[Adj. Average (ps)]]/6.5</f>
        <v>10.588192307692308</v>
      </c>
      <c r="W367" s="2">
        <f>-(CombinedDelayMatch[[#This Row],[Adj. Average (ps)]]-CombinedDelayMatch[[#This Row],[Average 2CG (ps)]])</f>
        <v>-4.8192500000000109</v>
      </c>
      <c r="X36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67" s="2">
        <f>-(IFERROR(CombinedDelayMatch[[#This Row],[Adj. Average (ps)]], 0)-IFERROR(CombinedDelayMatch[[#This Row],[Average 5EV (ps)]],0))</f>
        <v>4.8192499999999967</v>
      </c>
      <c r="Z36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68" spans="1:26" x14ac:dyDescent="0.25">
      <c r="A368">
        <v>24</v>
      </c>
      <c r="B368" s="1" t="s">
        <v>118</v>
      </c>
      <c r="C368" s="1" t="s">
        <v>119</v>
      </c>
      <c r="D368" s="1" t="s">
        <v>120</v>
      </c>
      <c r="E368">
        <v>64.23</v>
      </c>
      <c r="F368">
        <v>64.875</v>
      </c>
      <c r="G368">
        <v>44</v>
      </c>
      <c r="H368" s="1" t="s">
        <v>118</v>
      </c>
      <c r="I368" s="1" t="s">
        <v>194</v>
      </c>
      <c r="J368" s="5" t="s">
        <v>1886</v>
      </c>
      <c r="K368">
        <v>68.349999999999994</v>
      </c>
      <c r="L368">
        <v>69.037000000000006</v>
      </c>
      <c r="O368" s="1">
        <f>AVERAGE(CombinedDelayMatch[[#This Row],[Min Trace Delay (ps)]],CombinedDelayMatch[[#This Row],[Max Trace Delay (ps)]])</f>
        <v>64.552500000000009</v>
      </c>
      <c r="P368" s="1">
        <f>AVERAGE(CombinedDelayMatch[[#This Row],[xczu5ev-sfvc784-1-e.Min Trace Delay (ps)]],CombinedDelayMatch[[#This Row],[xczu5ev-sfvc784-1-e.Max Trace Delay (ps)]])</f>
        <v>68.6935</v>
      </c>
      <c r="Q368" s="1">
        <f>_xlfn.AGGREGATE(1,6,CombinedDelayMatch[[#This Row],[Average 2CG (ps)]],CombinedDelayMatch[[#This Row],[Average 5EV (ps)]])</f>
        <v>66.623000000000005</v>
      </c>
      <c r="R368" s="2">
        <f>-(IFERROR(CombinedDelayMatch[[#This Row],[Average]], 0)-IFERROR(CombinedDelayMatch[[#This Row],[Average 5EV (ps)]],0))</f>
        <v>2.0704999999999956</v>
      </c>
      <c r="S368"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68"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68" s="4">
        <f>CombinedDelayMatch[[#This Row],[Average]]+CombinedDelayMatch[[#This Row],[5EV Adjustment]]</f>
        <v>66.623000000000005</v>
      </c>
      <c r="V368" s="4">
        <f>CombinedDelayMatch[[#This Row],[Adj. Average (ps)]]/6.5</f>
        <v>10.249692307692309</v>
      </c>
      <c r="W368" s="2">
        <f>-(CombinedDelayMatch[[#This Row],[Adj. Average (ps)]]-CombinedDelayMatch[[#This Row],[Average 2CG (ps)]])</f>
        <v>-2.0704999999999956</v>
      </c>
      <c r="X36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68" s="2">
        <f>-(IFERROR(CombinedDelayMatch[[#This Row],[Adj. Average (ps)]], 0)-IFERROR(CombinedDelayMatch[[#This Row],[Average 5EV (ps)]],0))</f>
        <v>2.0704999999999956</v>
      </c>
      <c r="Z36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69" spans="1:26" x14ac:dyDescent="0.25">
      <c r="A369">
        <v>25</v>
      </c>
      <c r="B369" s="1" t="s">
        <v>124</v>
      </c>
      <c r="C369" s="1" t="s">
        <v>125</v>
      </c>
      <c r="D369" s="1" t="s">
        <v>126</v>
      </c>
      <c r="E369">
        <v>74.078999999999994</v>
      </c>
      <c r="F369">
        <v>74.822999999999993</v>
      </c>
      <c r="G369">
        <v>45</v>
      </c>
      <c r="H369" s="1" t="s">
        <v>124</v>
      </c>
      <c r="I369" s="1" t="s">
        <v>200</v>
      </c>
      <c r="J369" s="5" t="s">
        <v>1885</v>
      </c>
      <c r="K369">
        <v>104.047</v>
      </c>
      <c r="L369">
        <v>105.093</v>
      </c>
      <c r="O369" s="1">
        <f>AVERAGE(CombinedDelayMatch[[#This Row],[Min Trace Delay (ps)]],CombinedDelayMatch[[#This Row],[Max Trace Delay (ps)]])</f>
        <v>74.450999999999993</v>
      </c>
      <c r="P369" s="1">
        <f>AVERAGE(CombinedDelayMatch[[#This Row],[xczu5ev-sfvc784-1-e.Min Trace Delay (ps)]],CombinedDelayMatch[[#This Row],[xczu5ev-sfvc784-1-e.Max Trace Delay (ps)]])</f>
        <v>104.57</v>
      </c>
      <c r="Q369" s="1">
        <f>_xlfn.AGGREGATE(1,6,CombinedDelayMatch[[#This Row],[Average 2CG (ps)]],CombinedDelayMatch[[#This Row],[Average 5EV (ps)]])</f>
        <v>89.510499999999993</v>
      </c>
      <c r="R369" s="2">
        <f>-(IFERROR(CombinedDelayMatch[[#This Row],[Average]], 0)-IFERROR(CombinedDelayMatch[[#This Row],[Average 5EV (ps)]],0))</f>
        <v>15.0595</v>
      </c>
      <c r="S369"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69"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69" s="4">
        <f>CombinedDelayMatch[[#This Row],[Average]]+CombinedDelayMatch[[#This Row],[5EV Adjustment]]</f>
        <v>89.510499999999993</v>
      </c>
      <c r="V369" s="4">
        <f>CombinedDelayMatch[[#This Row],[Adj. Average (ps)]]/6.5</f>
        <v>13.770846153846152</v>
      </c>
      <c r="W369" s="2">
        <f>-(CombinedDelayMatch[[#This Row],[Adj. Average (ps)]]-CombinedDelayMatch[[#This Row],[Average 2CG (ps)]])</f>
        <v>-15.0595</v>
      </c>
      <c r="X36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69" s="2">
        <f>-(IFERROR(CombinedDelayMatch[[#This Row],[Adj. Average (ps)]], 0)-IFERROR(CombinedDelayMatch[[#This Row],[Average 5EV (ps)]],0))</f>
        <v>15.0595</v>
      </c>
      <c r="Z36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70" spans="1:26" x14ac:dyDescent="0.25">
      <c r="A370">
        <v>25</v>
      </c>
      <c r="B370" s="1" t="s">
        <v>127</v>
      </c>
      <c r="C370" s="1" t="s">
        <v>128</v>
      </c>
      <c r="D370" s="1" t="s">
        <v>129</v>
      </c>
      <c r="E370">
        <v>74.352999999999994</v>
      </c>
      <c r="F370">
        <v>75.100999999999999</v>
      </c>
      <c r="G370">
        <v>45</v>
      </c>
      <c r="H370" s="1" t="s">
        <v>127</v>
      </c>
      <c r="I370" s="1" t="s">
        <v>203</v>
      </c>
      <c r="J370" s="5" t="s">
        <v>1884</v>
      </c>
      <c r="K370">
        <v>95.09</v>
      </c>
      <c r="L370">
        <v>96.045000000000002</v>
      </c>
      <c r="O370" s="1">
        <f>AVERAGE(CombinedDelayMatch[[#This Row],[Min Trace Delay (ps)]],CombinedDelayMatch[[#This Row],[Max Trace Delay (ps)]])</f>
        <v>74.727000000000004</v>
      </c>
      <c r="P370" s="1">
        <f>AVERAGE(CombinedDelayMatch[[#This Row],[xczu5ev-sfvc784-1-e.Min Trace Delay (ps)]],CombinedDelayMatch[[#This Row],[xczu5ev-sfvc784-1-e.Max Trace Delay (ps)]])</f>
        <v>95.567499999999995</v>
      </c>
      <c r="Q370" s="1">
        <f>_xlfn.AGGREGATE(1,6,CombinedDelayMatch[[#This Row],[Average 2CG (ps)]],CombinedDelayMatch[[#This Row],[Average 5EV (ps)]])</f>
        <v>85.14725</v>
      </c>
      <c r="R370" s="2">
        <f>-(IFERROR(CombinedDelayMatch[[#This Row],[Average]], 0)-IFERROR(CombinedDelayMatch[[#This Row],[Average 5EV (ps)]],0))</f>
        <v>10.420249999999996</v>
      </c>
      <c r="S370"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70"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70" s="4">
        <f>CombinedDelayMatch[[#This Row],[Average]]+CombinedDelayMatch[[#This Row],[5EV Adjustment]]</f>
        <v>85.14725</v>
      </c>
      <c r="V370" s="4">
        <f>CombinedDelayMatch[[#This Row],[Adj. Average (ps)]]/6.5</f>
        <v>13.099576923076922</v>
      </c>
      <c r="W370" s="2">
        <f>-(CombinedDelayMatch[[#This Row],[Adj. Average (ps)]]-CombinedDelayMatch[[#This Row],[Average 2CG (ps)]])</f>
        <v>-10.420249999999996</v>
      </c>
      <c r="X37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70" s="2">
        <f>-(IFERROR(CombinedDelayMatch[[#This Row],[Adj. Average (ps)]], 0)-IFERROR(CombinedDelayMatch[[#This Row],[Average 5EV (ps)]],0))</f>
        <v>10.420249999999996</v>
      </c>
      <c r="Z37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71" spans="1:26" x14ac:dyDescent="0.25">
      <c r="A371">
        <v>25</v>
      </c>
      <c r="B371" s="1" t="s">
        <v>130</v>
      </c>
      <c r="C371" s="1" t="s">
        <v>131</v>
      </c>
      <c r="D371" s="1" t="s">
        <v>132</v>
      </c>
      <c r="E371">
        <v>90.727999999999994</v>
      </c>
      <c r="F371">
        <v>91.64</v>
      </c>
      <c r="G371">
        <v>45</v>
      </c>
      <c r="H371" s="1" t="s">
        <v>130</v>
      </c>
      <c r="I371" s="1" t="s">
        <v>206</v>
      </c>
      <c r="J371" s="5" t="s">
        <v>1883</v>
      </c>
      <c r="K371">
        <v>92.099000000000004</v>
      </c>
      <c r="L371">
        <v>93.025000000000006</v>
      </c>
      <c r="O371" s="1">
        <f>AVERAGE(CombinedDelayMatch[[#This Row],[Min Trace Delay (ps)]],CombinedDelayMatch[[#This Row],[Max Trace Delay (ps)]])</f>
        <v>91.183999999999997</v>
      </c>
      <c r="P371" s="1">
        <f>AVERAGE(CombinedDelayMatch[[#This Row],[xczu5ev-sfvc784-1-e.Min Trace Delay (ps)]],CombinedDelayMatch[[#This Row],[xczu5ev-sfvc784-1-e.Max Trace Delay (ps)]])</f>
        <v>92.562000000000012</v>
      </c>
      <c r="Q371" s="1">
        <f>_xlfn.AGGREGATE(1,6,CombinedDelayMatch[[#This Row],[Average 2CG (ps)]],CombinedDelayMatch[[#This Row],[Average 5EV (ps)]])</f>
        <v>91.873000000000005</v>
      </c>
      <c r="R371" s="2">
        <f>-(IFERROR(CombinedDelayMatch[[#This Row],[Average]], 0)-IFERROR(CombinedDelayMatch[[#This Row],[Average 5EV (ps)]],0))</f>
        <v>0.68900000000000716</v>
      </c>
      <c r="S371"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71"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71" s="4">
        <f>CombinedDelayMatch[[#This Row],[Average]]+CombinedDelayMatch[[#This Row],[5EV Adjustment]]</f>
        <v>91.873000000000005</v>
      </c>
      <c r="V371" s="4">
        <f>CombinedDelayMatch[[#This Row],[Adj. Average (ps)]]/6.5</f>
        <v>14.134307692307694</v>
      </c>
      <c r="W371" s="2">
        <f>-(CombinedDelayMatch[[#This Row],[Adj. Average (ps)]]-CombinedDelayMatch[[#This Row],[Average 2CG (ps)]])</f>
        <v>-0.68900000000000716</v>
      </c>
      <c r="X37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71" s="2">
        <f>-(IFERROR(CombinedDelayMatch[[#This Row],[Adj. Average (ps)]], 0)-IFERROR(CombinedDelayMatch[[#This Row],[Average 5EV (ps)]],0))</f>
        <v>0.68900000000000716</v>
      </c>
      <c r="Z37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72" spans="1:26" x14ac:dyDescent="0.25">
      <c r="A372">
        <v>25</v>
      </c>
      <c r="B372" s="1" t="s">
        <v>133</v>
      </c>
      <c r="C372" s="1" t="s">
        <v>134</v>
      </c>
      <c r="D372" s="1" t="s">
        <v>135</v>
      </c>
      <c r="E372">
        <v>91.942999999999998</v>
      </c>
      <c r="F372">
        <v>92.867000000000004</v>
      </c>
      <c r="G372">
        <v>45</v>
      </c>
      <c r="H372" s="1" t="s">
        <v>133</v>
      </c>
      <c r="I372" s="1" t="s">
        <v>209</v>
      </c>
      <c r="J372" s="5" t="s">
        <v>1882</v>
      </c>
      <c r="K372">
        <v>103.09</v>
      </c>
      <c r="L372">
        <v>104.126</v>
      </c>
      <c r="O372" s="1">
        <f>AVERAGE(CombinedDelayMatch[[#This Row],[Min Trace Delay (ps)]],CombinedDelayMatch[[#This Row],[Max Trace Delay (ps)]])</f>
        <v>92.405000000000001</v>
      </c>
      <c r="P372" s="1">
        <f>AVERAGE(CombinedDelayMatch[[#This Row],[xczu5ev-sfvc784-1-e.Min Trace Delay (ps)]],CombinedDelayMatch[[#This Row],[xczu5ev-sfvc784-1-e.Max Trace Delay (ps)]])</f>
        <v>103.608</v>
      </c>
      <c r="Q372" s="1">
        <f>_xlfn.AGGREGATE(1,6,CombinedDelayMatch[[#This Row],[Average 2CG (ps)]],CombinedDelayMatch[[#This Row],[Average 5EV (ps)]])</f>
        <v>98.006500000000003</v>
      </c>
      <c r="R372" s="2">
        <f>-(IFERROR(CombinedDelayMatch[[#This Row],[Average]], 0)-IFERROR(CombinedDelayMatch[[#This Row],[Average 5EV (ps)]],0))</f>
        <v>5.6015000000000015</v>
      </c>
      <c r="S372"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72"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72" s="4">
        <f>CombinedDelayMatch[[#This Row],[Average]]+CombinedDelayMatch[[#This Row],[5EV Adjustment]]</f>
        <v>98.006500000000003</v>
      </c>
      <c r="V372" s="4">
        <f>CombinedDelayMatch[[#This Row],[Adj. Average (ps)]]/6.5</f>
        <v>15.077923076923078</v>
      </c>
      <c r="W372" s="2">
        <f>-(CombinedDelayMatch[[#This Row],[Adj. Average (ps)]]-CombinedDelayMatch[[#This Row],[Average 2CG (ps)]])</f>
        <v>-5.6015000000000015</v>
      </c>
      <c r="X37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72" s="2">
        <f>-(IFERROR(CombinedDelayMatch[[#This Row],[Adj. Average (ps)]], 0)-IFERROR(CombinedDelayMatch[[#This Row],[Average 5EV (ps)]],0))</f>
        <v>5.6015000000000015</v>
      </c>
      <c r="Z37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73" spans="1:26" x14ac:dyDescent="0.25">
      <c r="A373">
        <v>25</v>
      </c>
      <c r="B373" s="1" t="s">
        <v>136</v>
      </c>
      <c r="C373" s="1" t="s">
        <v>137</v>
      </c>
      <c r="D373" s="1" t="s">
        <v>138</v>
      </c>
      <c r="E373">
        <v>80.263000000000005</v>
      </c>
      <c r="F373">
        <v>81.069999999999993</v>
      </c>
      <c r="G373">
        <v>45</v>
      </c>
      <c r="H373" s="1" t="s">
        <v>136</v>
      </c>
      <c r="I373" s="1" t="s">
        <v>212</v>
      </c>
      <c r="J373" s="5" t="s">
        <v>1881</v>
      </c>
      <c r="K373">
        <v>99.945999999999998</v>
      </c>
      <c r="L373">
        <v>100.95</v>
      </c>
      <c r="O373" s="1">
        <f>AVERAGE(CombinedDelayMatch[[#This Row],[Min Trace Delay (ps)]],CombinedDelayMatch[[#This Row],[Max Trace Delay (ps)]])</f>
        <v>80.666499999999999</v>
      </c>
      <c r="P373" s="1">
        <f>AVERAGE(CombinedDelayMatch[[#This Row],[xczu5ev-sfvc784-1-e.Min Trace Delay (ps)]],CombinedDelayMatch[[#This Row],[xczu5ev-sfvc784-1-e.Max Trace Delay (ps)]])</f>
        <v>100.44800000000001</v>
      </c>
      <c r="Q373" s="1">
        <f>_xlfn.AGGREGATE(1,6,CombinedDelayMatch[[#This Row],[Average 2CG (ps)]],CombinedDelayMatch[[#This Row],[Average 5EV (ps)]])</f>
        <v>90.55725000000001</v>
      </c>
      <c r="R373" s="2">
        <f>-(IFERROR(CombinedDelayMatch[[#This Row],[Average]], 0)-IFERROR(CombinedDelayMatch[[#This Row],[Average 5EV (ps)]],0))</f>
        <v>9.890749999999997</v>
      </c>
      <c r="S373"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73"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73" s="4">
        <f>CombinedDelayMatch[[#This Row],[Average]]+CombinedDelayMatch[[#This Row],[5EV Adjustment]]</f>
        <v>90.55725000000001</v>
      </c>
      <c r="V373" s="4">
        <f>CombinedDelayMatch[[#This Row],[Adj. Average (ps)]]/6.5</f>
        <v>13.931884615384616</v>
      </c>
      <c r="W373" s="2">
        <f>-(CombinedDelayMatch[[#This Row],[Adj. Average (ps)]]-CombinedDelayMatch[[#This Row],[Average 2CG (ps)]])</f>
        <v>-9.8907500000000113</v>
      </c>
      <c r="X37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73" s="2">
        <f>-(IFERROR(CombinedDelayMatch[[#This Row],[Adj. Average (ps)]], 0)-IFERROR(CombinedDelayMatch[[#This Row],[Average 5EV (ps)]],0))</f>
        <v>9.890749999999997</v>
      </c>
      <c r="Z37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74" spans="1:26" x14ac:dyDescent="0.25">
      <c r="A374">
        <v>25</v>
      </c>
      <c r="B374" s="1" t="s">
        <v>139</v>
      </c>
      <c r="C374" s="1" t="s">
        <v>140</v>
      </c>
      <c r="D374" s="1" t="s">
        <v>141</v>
      </c>
      <c r="E374">
        <v>80.67</v>
      </c>
      <c r="F374">
        <v>81.480999999999995</v>
      </c>
      <c r="G374">
        <v>45</v>
      </c>
      <c r="H374" s="1" t="s">
        <v>139</v>
      </c>
      <c r="I374" s="1" t="s">
        <v>215</v>
      </c>
      <c r="J374" s="5" t="s">
        <v>1880</v>
      </c>
      <c r="K374">
        <v>96.055000000000007</v>
      </c>
      <c r="L374">
        <v>97.02</v>
      </c>
      <c r="O374" s="1">
        <f>AVERAGE(CombinedDelayMatch[[#This Row],[Min Trace Delay (ps)]],CombinedDelayMatch[[#This Row],[Max Trace Delay (ps)]])</f>
        <v>81.075500000000005</v>
      </c>
      <c r="P374" s="1">
        <f>AVERAGE(CombinedDelayMatch[[#This Row],[xczu5ev-sfvc784-1-e.Min Trace Delay (ps)]],CombinedDelayMatch[[#This Row],[xczu5ev-sfvc784-1-e.Max Trace Delay (ps)]])</f>
        <v>96.537499999999994</v>
      </c>
      <c r="Q374" s="1">
        <f>_xlfn.AGGREGATE(1,6,CombinedDelayMatch[[#This Row],[Average 2CG (ps)]],CombinedDelayMatch[[#This Row],[Average 5EV (ps)]])</f>
        <v>88.8065</v>
      </c>
      <c r="R374" s="2">
        <f>-(IFERROR(CombinedDelayMatch[[#This Row],[Average]], 0)-IFERROR(CombinedDelayMatch[[#This Row],[Average 5EV (ps)]],0))</f>
        <v>7.7309999999999945</v>
      </c>
      <c r="S374"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74"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74" s="4">
        <f>CombinedDelayMatch[[#This Row],[Average]]+CombinedDelayMatch[[#This Row],[5EV Adjustment]]</f>
        <v>88.8065</v>
      </c>
      <c r="V374" s="4">
        <f>CombinedDelayMatch[[#This Row],[Adj. Average (ps)]]/6.5</f>
        <v>13.662538461538462</v>
      </c>
      <c r="W374" s="2">
        <f>-(CombinedDelayMatch[[#This Row],[Adj. Average (ps)]]-CombinedDelayMatch[[#This Row],[Average 2CG (ps)]])</f>
        <v>-7.7309999999999945</v>
      </c>
      <c r="X37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74" s="2">
        <f>-(IFERROR(CombinedDelayMatch[[#This Row],[Adj. Average (ps)]], 0)-IFERROR(CombinedDelayMatch[[#This Row],[Average 5EV (ps)]],0))</f>
        <v>7.7309999999999945</v>
      </c>
      <c r="Z37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75" spans="1:26" x14ac:dyDescent="0.25">
      <c r="A375">
        <v>25</v>
      </c>
      <c r="B375" s="1" t="s">
        <v>142</v>
      </c>
      <c r="C375" s="1" t="s">
        <v>143</v>
      </c>
      <c r="D375" s="1" t="s">
        <v>144</v>
      </c>
      <c r="E375">
        <v>80.278999999999996</v>
      </c>
      <c r="F375">
        <v>81.085999999999999</v>
      </c>
      <c r="G375">
        <v>45</v>
      </c>
      <c r="H375" s="1" t="s">
        <v>142</v>
      </c>
      <c r="I375" s="1" t="s">
        <v>218</v>
      </c>
      <c r="J375" s="5" t="s">
        <v>1879</v>
      </c>
      <c r="K375">
        <v>92.283000000000001</v>
      </c>
      <c r="L375">
        <v>93.21</v>
      </c>
      <c r="O375" s="1">
        <f>AVERAGE(CombinedDelayMatch[[#This Row],[Min Trace Delay (ps)]],CombinedDelayMatch[[#This Row],[Max Trace Delay (ps)]])</f>
        <v>80.682500000000005</v>
      </c>
      <c r="P375" s="1">
        <f>AVERAGE(CombinedDelayMatch[[#This Row],[xczu5ev-sfvc784-1-e.Min Trace Delay (ps)]],CombinedDelayMatch[[#This Row],[xczu5ev-sfvc784-1-e.Max Trace Delay (ps)]])</f>
        <v>92.746499999999997</v>
      </c>
      <c r="Q375" s="1">
        <f>_xlfn.AGGREGATE(1,6,CombinedDelayMatch[[#This Row],[Average 2CG (ps)]],CombinedDelayMatch[[#This Row],[Average 5EV (ps)]])</f>
        <v>86.714500000000001</v>
      </c>
      <c r="R375" s="2">
        <f>-(IFERROR(CombinedDelayMatch[[#This Row],[Average]], 0)-IFERROR(CombinedDelayMatch[[#This Row],[Average 5EV (ps)]],0))</f>
        <v>6.0319999999999965</v>
      </c>
      <c r="S375"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75"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75" s="4">
        <f>CombinedDelayMatch[[#This Row],[Average]]+CombinedDelayMatch[[#This Row],[5EV Adjustment]]</f>
        <v>86.714500000000001</v>
      </c>
      <c r="V375" s="4">
        <f>CombinedDelayMatch[[#This Row],[Adj. Average (ps)]]/6.5</f>
        <v>13.340692307692308</v>
      </c>
      <c r="W375" s="2">
        <f>-(CombinedDelayMatch[[#This Row],[Adj. Average (ps)]]-CombinedDelayMatch[[#This Row],[Average 2CG (ps)]])</f>
        <v>-6.0319999999999965</v>
      </c>
      <c r="X37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75" s="2">
        <f>-(IFERROR(CombinedDelayMatch[[#This Row],[Adj. Average (ps)]], 0)-IFERROR(CombinedDelayMatch[[#This Row],[Average 5EV (ps)]],0))</f>
        <v>6.0319999999999965</v>
      </c>
      <c r="Z37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76" spans="1:26" x14ac:dyDescent="0.25">
      <c r="A376">
        <v>25</v>
      </c>
      <c r="B376" s="1" t="s">
        <v>145</v>
      </c>
      <c r="C376" s="1" t="s">
        <v>146</v>
      </c>
      <c r="D376" s="1" t="s">
        <v>147</v>
      </c>
      <c r="E376">
        <v>80.864000000000004</v>
      </c>
      <c r="F376">
        <v>81.676000000000002</v>
      </c>
      <c r="G376">
        <v>45</v>
      </c>
      <c r="H376" s="1" t="s">
        <v>145</v>
      </c>
      <c r="I376" s="1" t="s">
        <v>221</v>
      </c>
      <c r="J376" s="5" t="s">
        <v>1878</v>
      </c>
      <c r="K376">
        <v>96.703999999999994</v>
      </c>
      <c r="L376">
        <v>97.676000000000002</v>
      </c>
      <c r="O376" s="1">
        <f>AVERAGE(CombinedDelayMatch[[#This Row],[Min Trace Delay (ps)]],CombinedDelayMatch[[#This Row],[Max Trace Delay (ps)]])</f>
        <v>81.27000000000001</v>
      </c>
      <c r="P376" s="1">
        <f>AVERAGE(CombinedDelayMatch[[#This Row],[xczu5ev-sfvc784-1-e.Min Trace Delay (ps)]],CombinedDelayMatch[[#This Row],[xczu5ev-sfvc784-1-e.Max Trace Delay (ps)]])</f>
        <v>97.19</v>
      </c>
      <c r="Q376" s="1">
        <f>_xlfn.AGGREGATE(1,6,CombinedDelayMatch[[#This Row],[Average 2CG (ps)]],CombinedDelayMatch[[#This Row],[Average 5EV (ps)]])</f>
        <v>89.23</v>
      </c>
      <c r="R376" s="2">
        <f>-(IFERROR(CombinedDelayMatch[[#This Row],[Average]], 0)-IFERROR(CombinedDelayMatch[[#This Row],[Average 5EV (ps)]],0))</f>
        <v>7.9599999999999937</v>
      </c>
      <c r="S376"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76"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76" s="4">
        <f>CombinedDelayMatch[[#This Row],[Average]]+CombinedDelayMatch[[#This Row],[5EV Adjustment]]</f>
        <v>89.23</v>
      </c>
      <c r="V376" s="4">
        <f>CombinedDelayMatch[[#This Row],[Adj. Average (ps)]]/6.5</f>
        <v>13.727692307692308</v>
      </c>
      <c r="W376" s="2">
        <f>-(CombinedDelayMatch[[#This Row],[Adj. Average (ps)]]-CombinedDelayMatch[[#This Row],[Average 2CG (ps)]])</f>
        <v>-7.9599999999999937</v>
      </c>
      <c r="X37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76" s="2">
        <f>-(IFERROR(CombinedDelayMatch[[#This Row],[Adj. Average (ps)]], 0)-IFERROR(CombinedDelayMatch[[#This Row],[Average 5EV (ps)]],0))</f>
        <v>7.9599999999999937</v>
      </c>
      <c r="Z37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77" spans="1:26" x14ac:dyDescent="0.25">
      <c r="A377">
        <v>25</v>
      </c>
      <c r="B377" s="1" t="s">
        <v>148</v>
      </c>
      <c r="C377" s="1" t="s">
        <v>149</v>
      </c>
      <c r="D377" s="1" t="s">
        <v>150</v>
      </c>
      <c r="E377">
        <v>92.468000000000004</v>
      </c>
      <c r="F377">
        <v>93.397999999999996</v>
      </c>
      <c r="G377">
        <v>45</v>
      </c>
      <c r="H377" s="1" t="s">
        <v>148</v>
      </c>
      <c r="I377" s="1" t="s">
        <v>224</v>
      </c>
      <c r="J377" s="5" t="s">
        <v>1877</v>
      </c>
      <c r="K377">
        <v>101.595</v>
      </c>
      <c r="L377">
        <v>102.616</v>
      </c>
      <c r="O377" s="1">
        <f>AVERAGE(CombinedDelayMatch[[#This Row],[Min Trace Delay (ps)]],CombinedDelayMatch[[#This Row],[Max Trace Delay (ps)]])</f>
        <v>92.932999999999993</v>
      </c>
      <c r="P377" s="1">
        <f>AVERAGE(CombinedDelayMatch[[#This Row],[xczu5ev-sfvc784-1-e.Min Trace Delay (ps)]],CombinedDelayMatch[[#This Row],[xczu5ev-sfvc784-1-e.Max Trace Delay (ps)]])</f>
        <v>102.10550000000001</v>
      </c>
      <c r="Q377" s="1">
        <f>_xlfn.AGGREGATE(1,6,CombinedDelayMatch[[#This Row],[Average 2CG (ps)]],CombinedDelayMatch[[#This Row],[Average 5EV (ps)]])</f>
        <v>97.51925</v>
      </c>
      <c r="R377" s="2">
        <f>-(IFERROR(CombinedDelayMatch[[#This Row],[Average]], 0)-IFERROR(CombinedDelayMatch[[#This Row],[Average 5EV (ps)]],0))</f>
        <v>4.5862500000000068</v>
      </c>
      <c r="S377"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77"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77" s="4">
        <f>CombinedDelayMatch[[#This Row],[Average]]+CombinedDelayMatch[[#This Row],[5EV Adjustment]]</f>
        <v>97.51925</v>
      </c>
      <c r="V377" s="4">
        <f>CombinedDelayMatch[[#This Row],[Adj. Average (ps)]]/6.5</f>
        <v>15.002961538461538</v>
      </c>
      <c r="W377" s="2">
        <f>-(CombinedDelayMatch[[#This Row],[Adj. Average (ps)]]-CombinedDelayMatch[[#This Row],[Average 2CG (ps)]])</f>
        <v>-4.5862500000000068</v>
      </c>
      <c r="X37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77" s="2">
        <f>-(IFERROR(CombinedDelayMatch[[#This Row],[Adj. Average (ps)]], 0)-IFERROR(CombinedDelayMatch[[#This Row],[Average 5EV (ps)]],0))</f>
        <v>4.5862500000000068</v>
      </c>
      <c r="Z37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78" spans="1:26" x14ac:dyDescent="0.25">
      <c r="A378">
        <v>25</v>
      </c>
      <c r="B378" s="1" t="s">
        <v>151</v>
      </c>
      <c r="C378" s="1" t="s">
        <v>152</v>
      </c>
      <c r="D378" s="1" t="s">
        <v>153</v>
      </c>
      <c r="E378">
        <v>91.611000000000004</v>
      </c>
      <c r="F378">
        <v>92.531999999999996</v>
      </c>
      <c r="G378">
        <v>45</v>
      </c>
      <c r="H378" s="1" t="s">
        <v>151</v>
      </c>
      <c r="I378" s="1" t="s">
        <v>227</v>
      </c>
      <c r="J378" s="5" t="s">
        <v>1876</v>
      </c>
      <c r="K378">
        <v>101.321</v>
      </c>
      <c r="L378">
        <v>102.34</v>
      </c>
      <c r="O378" s="1">
        <f>AVERAGE(CombinedDelayMatch[[#This Row],[Min Trace Delay (ps)]],CombinedDelayMatch[[#This Row],[Max Trace Delay (ps)]])</f>
        <v>92.0715</v>
      </c>
      <c r="P378" s="1">
        <f>AVERAGE(CombinedDelayMatch[[#This Row],[xczu5ev-sfvc784-1-e.Min Trace Delay (ps)]],CombinedDelayMatch[[#This Row],[xczu5ev-sfvc784-1-e.Max Trace Delay (ps)]])</f>
        <v>101.8305</v>
      </c>
      <c r="Q378" s="1">
        <f>_xlfn.AGGREGATE(1,6,CombinedDelayMatch[[#This Row],[Average 2CG (ps)]],CombinedDelayMatch[[#This Row],[Average 5EV (ps)]])</f>
        <v>96.950999999999993</v>
      </c>
      <c r="R378" s="2">
        <f>-(IFERROR(CombinedDelayMatch[[#This Row],[Average]], 0)-IFERROR(CombinedDelayMatch[[#This Row],[Average 5EV (ps)]],0))</f>
        <v>4.8795000000000073</v>
      </c>
      <c r="S378"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78"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78" s="4">
        <f>CombinedDelayMatch[[#This Row],[Average]]+CombinedDelayMatch[[#This Row],[5EV Adjustment]]</f>
        <v>96.950999999999993</v>
      </c>
      <c r="V378" s="4">
        <f>CombinedDelayMatch[[#This Row],[Adj. Average (ps)]]/6.5</f>
        <v>14.915538461538461</v>
      </c>
      <c r="W378" s="2">
        <f>-(CombinedDelayMatch[[#This Row],[Adj. Average (ps)]]-CombinedDelayMatch[[#This Row],[Average 2CG (ps)]])</f>
        <v>-4.8794999999999931</v>
      </c>
      <c r="X37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78" s="2">
        <f>-(IFERROR(CombinedDelayMatch[[#This Row],[Adj. Average (ps)]], 0)-IFERROR(CombinedDelayMatch[[#This Row],[Average 5EV (ps)]],0))</f>
        <v>4.8795000000000073</v>
      </c>
      <c r="Z37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79" spans="1:26" x14ac:dyDescent="0.25">
      <c r="A379">
        <v>25</v>
      </c>
      <c r="B379" s="1" t="s">
        <v>154</v>
      </c>
      <c r="C379" s="1" t="s">
        <v>155</v>
      </c>
      <c r="D379" s="1" t="s">
        <v>156</v>
      </c>
      <c r="E379">
        <v>81.397999999999996</v>
      </c>
      <c r="F379">
        <v>82.215999999999994</v>
      </c>
      <c r="G379">
        <v>45</v>
      </c>
      <c r="H379" s="1" t="s">
        <v>154</v>
      </c>
      <c r="I379" s="1" t="s">
        <v>230</v>
      </c>
      <c r="J379" s="5" t="s">
        <v>1875</v>
      </c>
      <c r="K379">
        <v>101.099</v>
      </c>
      <c r="L379">
        <v>102.11499999999999</v>
      </c>
      <c r="O379" s="1">
        <f>AVERAGE(CombinedDelayMatch[[#This Row],[Min Trace Delay (ps)]],CombinedDelayMatch[[#This Row],[Max Trace Delay (ps)]])</f>
        <v>81.806999999999988</v>
      </c>
      <c r="P379" s="1">
        <f>AVERAGE(CombinedDelayMatch[[#This Row],[xczu5ev-sfvc784-1-e.Min Trace Delay (ps)]],CombinedDelayMatch[[#This Row],[xczu5ev-sfvc784-1-e.Max Trace Delay (ps)]])</f>
        <v>101.607</v>
      </c>
      <c r="Q379" s="1">
        <f>_xlfn.AGGREGATE(1,6,CombinedDelayMatch[[#This Row],[Average 2CG (ps)]],CombinedDelayMatch[[#This Row],[Average 5EV (ps)]])</f>
        <v>91.706999999999994</v>
      </c>
      <c r="R379" s="2">
        <f>-(IFERROR(CombinedDelayMatch[[#This Row],[Average]], 0)-IFERROR(CombinedDelayMatch[[#This Row],[Average 5EV (ps)]],0))</f>
        <v>9.9000000000000057</v>
      </c>
      <c r="S379"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79"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79" s="4">
        <f>CombinedDelayMatch[[#This Row],[Average]]+CombinedDelayMatch[[#This Row],[5EV Adjustment]]</f>
        <v>91.706999999999994</v>
      </c>
      <c r="V379" s="4">
        <f>CombinedDelayMatch[[#This Row],[Adj. Average (ps)]]/6.5</f>
        <v>14.10876923076923</v>
      </c>
      <c r="W379" s="2">
        <f>-(CombinedDelayMatch[[#This Row],[Adj. Average (ps)]]-CombinedDelayMatch[[#This Row],[Average 2CG (ps)]])</f>
        <v>-9.9000000000000057</v>
      </c>
      <c r="X37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79" s="2">
        <f>-(IFERROR(CombinedDelayMatch[[#This Row],[Adj. Average (ps)]], 0)-IFERROR(CombinedDelayMatch[[#This Row],[Average 5EV (ps)]],0))</f>
        <v>9.9000000000000057</v>
      </c>
      <c r="Z37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80" spans="1:26" x14ac:dyDescent="0.25">
      <c r="A380">
        <v>25</v>
      </c>
      <c r="B380" s="1" t="s">
        <v>157</v>
      </c>
      <c r="C380" s="1" t="s">
        <v>158</v>
      </c>
      <c r="D380" s="1" t="s">
        <v>159</v>
      </c>
      <c r="E380">
        <v>81.671000000000006</v>
      </c>
      <c r="F380">
        <v>82.492000000000004</v>
      </c>
      <c r="G380">
        <v>45</v>
      </c>
      <c r="H380" s="1" t="s">
        <v>157</v>
      </c>
      <c r="I380" s="1" t="s">
        <v>233</v>
      </c>
      <c r="J380" s="5" t="s">
        <v>1874</v>
      </c>
      <c r="K380">
        <v>100.614</v>
      </c>
      <c r="L380">
        <v>101.626</v>
      </c>
      <c r="O380" s="1">
        <f>AVERAGE(CombinedDelayMatch[[#This Row],[Min Trace Delay (ps)]],CombinedDelayMatch[[#This Row],[Max Trace Delay (ps)]])</f>
        <v>82.081500000000005</v>
      </c>
      <c r="P380" s="1">
        <f>AVERAGE(CombinedDelayMatch[[#This Row],[xczu5ev-sfvc784-1-e.Min Trace Delay (ps)]],CombinedDelayMatch[[#This Row],[xczu5ev-sfvc784-1-e.Max Trace Delay (ps)]])</f>
        <v>101.12</v>
      </c>
      <c r="Q380" s="1">
        <f>_xlfn.AGGREGATE(1,6,CombinedDelayMatch[[#This Row],[Average 2CG (ps)]],CombinedDelayMatch[[#This Row],[Average 5EV (ps)]])</f>
        <v>91.600750000000005</v>
      </c>
      <c r="R380" s="2">
        <f>-(IFERROR(CombinedDelayMatch[[#This Row],[Average]], 0)-IFERROR(CombinedDelayMatch[[#This Row],[Average 5EV (ps)]],0))</f>
        <v>9.5192499999999995</v>
      </c>
      <c r="S380"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80"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80" s="4">
        <f>CombinedDelayMatch[[#This Row],[Average]]+CombinedDelayMatch[[#This Row],[5EV Adjustment]]</f>
        <v>91.600750000000005</v>
      </c>
      <c r="V380" s="4">
        <f>CombinedDelayMatch[[#This Row],[Adj. Average (ps)]]/6.5</f>
        <v>14.092423076923078</v>
      </c>
      <c r="W380" s="2">
        <f>-(CombinedDelayMatch[[#This Row],[Adj. Average (ps)]]-CombinedDelayMatch[[#This Row],[Average 2CG (ps)]])</f>
        <v>-9.5192499999999995</v>
      </c>
      <c r="X38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80" s="2">
        <f>-(IFERROR(CombinedDelayMatch[[#This Row],[Adj. Average (ps)]], 0)-IFERROR(CombinedDelayMatch[[#This Row],[Average 5EV (ps)]],0))</f>
        <v>9.5192499999999995</v>
      </c>
      <c r="Z38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81" spans="1:26" x14ac:dyDescent="0.25">
      <c r="A381">
        <v>25</v>
      </c>
      <c r="B381" s="1" t="s">
        <v>160</v>
      </c>
      <c r="C381" s="1" t="s">
        <v>161</v>
      </c>
      <c r="D381" s="1" t="s">
        <v>162</v>
      </c>
      <c r="E381">
        <v>93.578999999999994</v>
      </c>
      <c r="F381">
        <v>94.519000000000005</v>
      </c>
      <c r="G381">
        <v>45</v>
      </c>
      <c r="H381" s="1" t="s">
        <v>160</v>
      </c>
      <c r="I381" s="1" t="s">
        <v>236</v>
      </c>
      <c r="J381" s="5" t="s">
        <v>1873</v>
      </c>
      <c r="K381">
        <v>116.35599999999999</v>
      </c>
      <c r="L381">
        <v>117.52500000000001</v>
      </c>
      <c r="O381" s="1">
        <f>AVERAGE(CombinedDelayMatch[[#This Row],[Min Trace Delay (ps)]],CombinedDelayMatch[[#This Row],[Max Trace Delay (ps)]])</f>
        <v>94.049000000000007</v>
      </c>
      <c r="P381" s="1">
        <f>AVERAGE(CombinedDelayMatch[[#This Row],[xczu5ev-sfvc784-1-e.Min Trace Delay (ps)]],CombinedDelayMatch[[#This Row],[xczu5ev-sfvc784-1-e.Max Trace Delay (ps)]])</f>
        <v>116.9405</v>
      </c>
      <c r="Q381" s="1">
        <f>_xlfn.AGGREGATE(1,6,CombinedDelayMatch[[#This Row],[Average 2CG (ps)]],CombinedDelayMatch[[#This Row],[Average 5EV (ps)]])</f>
        <v>105.49475000000001</v>
      </c>
      <c r="R381" s="2">
        <f>-(IFERROR(CombinedDelayMatch[[#This Row],[Average]], 0)-IFERROR(CombinedDelayMatch[[#This Row],[Average 5EV (ps)]],0))</f>
        <v>11.44574999999999</v>
      </c>
      <c r="S381"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81"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81" s="4">
        <f>CombinedDelayMatch[[#This Row],[Average]]+CombinedDelayMatch[[#This Row],[5EV Adjustment]]</f>
        <v>105.49475000000001</v>
      </c>
      <c r="V381" s="4">
        <f>CombinedDelayMatch[[#This Row],[Adj. Average (ps)]]/6.5</f>
        <v>16.229961538461541</v>
      </c>
      <c r="W381" s="2">
        <f>-(CombinedDelayMatch[[#This Row],[Adj. Average (ps)]]-CombinedDelayMatch[[#This Row],[Average 2CG (ps)]])</f>
        <v>-11.445750000000004</v>
      </c>
      <c r="X38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81" s="2">
        <f>-(IFERROR(CombinedDelayMatch[[#This Row],[Adj. Average (ps)]], 0)-IFERROR(CombinedDelayMatch[[#This Row],[Average 5EV (ps)]],0))</f>
        <v>11.44574999999999</v>
      </c>
      <c r="Z38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82" spans="1:26" x14ac:dyDescent="0.25">
      <c r="A382">
        <v>25</v>
      </c>
      <c r="B382" s="1" t="s">
        <v>163</v>
      </c>
      <c r="C382" s="1" t="s">
        <v>164</v>
      </c>
      <c r="D382" s="1" t="s">
        <v>165</v>
      </c>
      <c r="E382">
        <v>92.602000000000004</v>
      </c>
      <c r="F382">
        <v>93.533000000000001</v>
      </c>
      <c r="G382">
        <v>45</v>
      </c>
      <c r="H382" s="1" t="s">
        <v>163</v>
      </c>
      <c r="I382" s="1" t="s">
        <v>239</v>
      </c>
      <c r="J382" s="5" t="s">
        <v>1872</v>
      </c>
      <c r="K382">
        <v>116.624</v>
      </c>
      <c r="L382">
        <v>117.79600000000001</v>
      </c>
      <c r="O382" s="1">
        <f>AVERAGE(CombinedDelayMatch[[#This Row],[Min Trace Delay (ps)]],CombinedDelayMatch[[#This Row],[Max Trace Delay (ps)]])</f>
        <v>93.067499999999995</v>
      </c>
      <c r="P382" s="1">
        <f>AVERAGE(CombinedDelayMatch[[#This Row],[xczu5ev-sfvc784-1-e.Min Trace Delay (ps)]],CombinedDelayMatch[[#This Row],[xczu5ev-sfvc784-1-e.Max Trace Delay (ps)]])</f>
        <v>117.21000000000001</v>
      </c>
      <c r="Q382" s="1">
        <f>_xlfn.AGGREGATE(1,6,CombinedDelayMatch[[#This Row],[Average 2CG (ps)]],CombinedDelayMatch[[#This Row],[Average 5EV (ps)]])</f>
        <v>105.13875</v>
      </c>
      <c r="R382" s="2">
        <f>-(IFERROR(CombinedDelayMatch[[#This Row],[Average]], 0)-IFERROR(CombinedDelayMatch[[#This Row],[Average 5EV (ps)]],0))</f>
        <v>12.071250000000006</v>
      </c>
      <c r="S382"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82"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82" s="4">
        <f>CombinedDelayMatch[[#This Row],[Average]]+CombinedDelayMatch[[#This Row],[5EV Adjustment]]</f>
        <v>105.13875</v>
      </c>
      <c r="V382" s="4">
        <f>CombinedDelayMatch[[#This Row],[Adj. Average (ps)]]/6.5</f>
        <v>16.175192307692306</v>
      </c>
      <c r="W382" s="2">
        <f>-(CombinedDelayMatch[[#This Row],[Adj. Average (ps)]]-CombinedDelayMatch[[#This Row],[Average 2CG (ps)]])</f>
        <v>-12.071250000000006</v>
      </c>
      <c r="X38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82" s="2">
        <f>-(IFERROR(CombinedDelayMatch[[#This Row],[Adj. Average (ps)]], 0)-IFERROR(CombinedDelayMatch[[#This Row],[Average 5EV (ps)]],0))</f>
        <v>12.071250000000006</v>
      </c>
      <c r="Z38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83" spans="1:26" x14ac:dyDescent="0.25">
      <c r="A383">
        <v>25</v>
      </c>
      <c r="B383" s="1" t="s">
        <v>166</v>
      </c>
      <c r="C383" s="1" t="s">
        <v>167</v>
      </c>
      <c r="D383" s="1" t="s">
        <v>168</v>
      </c>
      <c r="E383">
        <v>96.224999999999994</v>
      </c>
      <c r="F383">
        <v>97.191999999999993</v>
      </c>
      <c r="G383">
        <v>45</v>
      </c>
      <c r="H383" s="1" t="s">
        <v>166</v>
      </c>
      <c r="I383" s="1" t="s">
        <v>242</v>
      </c>
      <c r="J383" s="5" t="s">
        <v>1871</v>
      </c>
      <c r="K383">
        <v>97.23</v>
      </c>
      <c r="L383">
        <v>98.207999999999998</v>
      </c>
      <c r="O383" s="1">
        <f>AVERAGE(CombinedDelayMatch[[#This Row],[Min Trace Delay (ps)]],CombinedDelayMatch[[#This Row],[Max Trace Delay (ps)]])</f>
        <v>96.708499999999987</v>
      </c>
      <c r="P383" s="1">
        <f>AVERAGE(CombinedDelayMatch[[#This Row],[xczu5ev-sfvc784-1-e.Min Trace Delay (ps)]],CombinedDelayMatch[[#This Row],[xczu5ev-sfvc784-1-e.Max Trace Delay (ps)]])</f>
        <v>97.718999999999994</v>
      </c>
      <c r="Q383" s="1">
        <f>_xlfn.AGGREGATE(1,6,CombinedDelayMatch[[#This Row],[Average 2CG (ps)]],CombinedDelayMatch[[#This Row],[Average 5EV (ps)]])</f>
        <v>97.21374999999999</v>
      </c>
      <c r="R383" s="2">
        <f>-(IFERROR(CombinedDelayMatch[[#This Row],[Average]], 0)-IFERROR(CombinedDelayMatch[[#This Row],[Average 5EV (ps)]],0))</f>
        <v>0.50525000000000375</v>
      </c>
      <c r="S383"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83"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83" s="4">
        <f>CombinedDelayMatch[[#This Row],[Average]]+CombinedDelayMatch[[#This Row],[5EV Adjustment]]</f>
        <v>97.21374999999999</v>
      </c>
      <c r="V383" s="4">
        <f>CombinedDelayMatch[[#This Row],[Adj. Average (ps)]]/6.5</f>
        <v>14.955961538461537</v>
      </c>
      <c r="W383" s="2">
        <f>-(CombinedDelayMatch[[#This Row],[Adj. Average (ps)]]-CombinedDelayMatch[[#This Row],[Average 2CG (ps)]])</f>
        <v>-0.50525000000000375</v>
      </c>
      <c r="X38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83" s="2">
        <f>-(IFERROR(CombinedDelayMatch[[#This Row],[Adj. Average (ps)]], 0)-IFERROR(CombinedDelayMatch[[#This Row],[Average 5EV (ps)]],0))</f>
        <v>0.50525000000000375</v>
      </c>
      <c r="Z38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84" spans="1:26" x14ac:dyDescent="0.25">
      <c r="A384">
        <v>25</v>
      </c>
      <c r="B384" s="1" t="s">
        <v>169</v>
      </c>
      <c r="C384" s="1" t="s">
        <v>170</v>
      </c>
      <c r="D384" s="1" t="s">
        <v>171</v>
      </c>
      <c r="E384">
        <v>97.055000000000007</v>
      </c>
      <c r="F384">
        <v>98.03</v>
      </c>
      <c r="G384">
        <v>45</v>
      </c>
      <c r="H384" s="1" t="s">
        <v>169</v>
      </c>
      <c r="I384" s="1" t="s">
        <v>245</v>
      </c>
      <c r="J384" s="5" t="s">
        <v>1870</v>
      </c>
      <c r="K384">
        <v>96.739000000000004</v>
      </c>
      <c r="L384">
        <v>97.710999999999999</v>
      </c>
      <c r="O384" s="1">
        <f>AVERAGE(CombinedDelayMatch[[#This Row],[Min Trace Delay (ps)]],CombinedDelayMatch[[#This Row],[Max Trace Delay (ps)]])</f>
        <v>97.542500000000004</v>
      </c>
      <c r="P384" s="1">
        <f>AVERAGE(CombinedDelayMatch[[#This Row],[xczu5ev-sfvc784-1-e.Min Trace Delay (ps)]],CombinedDelayMatch[[#This Row],[xczu5ev-sfvc784-1-e.Max Trace Delay (ps)]])</f>
        <v>97.224999999999994</v>
      </c>
      <c r="Q384" s="1">
        <f>_xlfn.AGGREGATE(1,6,CombinedDelayMatch[[#This Row],[Average 2CG (ps)]],CombinedDelayMatch[[#This Row],[Average 5EV (ps)]])</f>
        <v>97.383749999999992</v>
      </c>
      <c r="R384" s="2">
        <f>-(IFERROR(CombinedDelayMatch[[#This Row],[Average]], 0)-IFERROR(CombinedDelayMatch[[#This Row],[Average 5EV (ps)]],0))</f>
        <v>-0.15874999999999773</v>
      </c>
      <c r="S384"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84"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84" s="4">
        <f>CombinedDelayMatch[[#This Row],[Average]]+CombinedDelayMatch[[#This Row],[5EV Adjustment]]</f>
        <v>97.383749999999992</v>
      </c>
      <c r="V384" s="4">
        <f>CombinedDelayMatch[[#This Row],[Adj. Average (ps)]]/6.5</f>
        <v>14.982115384615383</v>
      </c>
      <c r="W384" s="2">
        <f>-(CombinedDelayMatch[[#This Row],[Adj. Average (ps)]]-CombinedDelayMatch[[#This Row],[Average 2CG (ps)]])</f>
        <v>0.15875000000001194</v>
      </c>
      <c r="X38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84" s="2">
        <f>-(IFERROR(CombinedDelayMatch[[#This Row],[Adj. Average (ps)]], 0)-IFERROR(CombinedDelayMatch[[#This Row],[Average 5EV (ps)]],0))</f>
        <v>-0.15874999999999773</v>
      </c>
      <c r="Z38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85" spans="1:26" x14ac:dyDescent="0.25">
      <c r="A385">
        <v>25</v>
      </c>
      <c r="B385" s="1" t="s">
        <v>172</v>
      </c>
      <c r="C385" s="1" t="s">
        <v>173</v>
      </c>
      <c r="D385" s="1" t="s">
        <v>174</v>
      </c>
      <c r="E385">
        <v>102.69</v>
      </c>
      <c r="F385">
        <v>103.72199999999999</v>
      </c>
      <c r="G385">
        <v>45</v>
      </c>
      <c r="H385" s="1" t="s">
        <v>172</v>
      </c>
      <c r="I385" s="1" t="s">
        <v>248</v>
      </c>
      <c r="J385" s="5" t="s">
        <v>1869</v>
      </c>
      <c r="K385">
        <v>109.90600000000001</v>
      </c>
      <c r="L385">
        <v>111.01</v>
      </c>
      <c r="O385" s="1">
        <f>AVERAGE(CombinedDelayMatch[[#This Row],[Min Trace Delay (ps)]],CombinedDelayMatch[[#This Row],[Max Trace Delay (ps)]])</f>
        <v>103.20599999999999</v>
      </c>
      <c r="P385" s="1">
        <f>AVERAGE(CombinedDelayMatch[[#This Row],[xczu5ev-sfvc784-1-e.Min Trace Delay (ps)]],CombinedDelayMatch[[#This Row],[xczu5ev-sfvc784-1-e.Max Trace Delay (ps)]])</f>
        <v>110.458</v>
      </c>
      <c r="Q385" s="1">
        <f>_xlfn.AGGREGATE(1,6,CombinedDelayMatch[[#This Row],[Average 2CG (ps)]],CombinedDelayMatch[[#This Row],[Average 5EV (ps)]])</f>
        <v>106.83199999999999</v>
      </c>
      <c r="R385" s="2">
        <f>-(IFERROR(CombinedDelayMatch[[#This Row],[Average]], 0)-IFERROR(CombinedDelayMatch[[#This Row],[Average 5EV (ps)]],0))</f>
        <v>3.6260000000000048</v>
      </c>
      <c r="S385"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85"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85" s="4">
        <f>CombinedDelayMatch[[#This Row],[Average]]+CombinedDelayMatch[[#This Row],[5EV Adjustment]]</f>
        <v>106.83199999999999</v>
      </c>
      <c r="V385" s="4">
        <f>CombinedDelayMatch[[#This Row],[Adj. Average (ps)]]/6.5</f>
        <v>16.435692307692307</v>
      </c>
      <c r="W385" s="2">
        <f>-(CombinedDelayMatch[[#This Row],[Adj. Average (ps)]]-CombinedDelayMatch[[#This Row],[Average 2CG (ps)]])</f>
        <v>-3.6260000000000048</v>
      </c>
      <c r="X38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85" s="2">
        <f>-(IFERROR(CombinedDelayMatch[[#This Row],[Adj. Average (ps)]], 0)-IFERROR(CombinedDelayMatch[[#This Row],[Average 5EV (ps)]],0))</f>
        <v>3.6260000000000048</v>
      </c>
      <c r="Z38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86" spans="1:26" x14ac:dyDescent="0.25">
      <c r="A386">
        <v>25</v>
      </c>
      <c r="B386" s="1" t="s">
        <v>175</v>
      </c>
      <c r="C386" s="1" t="s">
        <v>176</v>
      </c>
      <c r="D386" s="1" t="s">
        <v>177</v>
      </c>
      <c r="E386">
        <v>100.155</v>
      </c>
      <c r="F386">
        <v>101.16200000000001</v>
      </c>
      <c r="G386">
        <v>45</v>
      </c>
      <c r="H386" s="1" t="s">
        <v>175</v>
      </c>
      <c r="I386" s="1" t="s">
        <v>251</v>
      </c>
      <c r="J386" s="5" t="s">
        <v>1868</v>
      </c>
      <c r="K386">
        <v>109.407</v>
      </c>
      <c r="L386">
        <v>110.50700000000001</v>
      </c>
      <c r="O386" s="1">
        <f>AVERAGE(CombinedDelayMatch[[#This Row],[Min Trace Delay (ps)]],CombinedDelayMatch[[#This Row],[Max Trace Delay (ps)]])</f>
        <v>100.6585</v>
      </c>
      <c r="P386" s="1">
        <f>AVERAGE(CombinedDelayMatch[[#This Row],[xczu5ev-sfvc784-1-e.Min Trace Delay (ps)]],CombinedDelayMatch[[#This Row],[xczu5ev-sfvc784-1-e.Max Trace Delay (ps)]])</f>
        <v>109.95699999999999</v>
      </c>
      <c r="Q386" s="1">
        <f>_xlfn.AGGREGATE(1,6,CombinedDelayMatch[[#This Row],[Average 2CG (ps)]],CombinedDelayMatch[[#This Row],[Average 5EV (ps)]])</f>
        <v>105.30775</v>
      </c>
      <c r="R386" s="2">
        <f>-(IFERROR(CombinedDelayMatch[[#This Row],[Average]], 0)-IFERROR(CombinedDelayMatch[[#This Row],[Average 5EV (ps)]],0))</f>
        <v>4.649249999999995</v>
      </c>
      <c r="S386"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86"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86" s="4">
        <f>CombinedDelayMatch[[#This Row],[Average]]+CombinedDelayMatch[[#This Row],[5EV Adjustment]]</f>
        <v>105.30775</v>
      </c>
      <c r="V386" s="4">
        <f>CombinedDelayMatch[[#This Row],[Adj. Average (ps)]]/6.5</f>
        <v>16.201192307692306</v>
      </c>
      <c r="W386" s="2">
        <f>-(CombinedDelayMatch[[#This Row],[Adj. Average (ps)]]-CombinedDelayMatch[[#This Row],[Average 2CG (ps)]])</f>
        <v>-4.649249999999995</v>
      </c>
      <c r="X38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86" s="2">
        <f>-(IFERROR(CombinedDelayMatch[[#This Row],[Adj. Average (ps)]], 0)-IFERROR(CombinedDelayMatch[[#This Row],[Average 5EV (ps)]],0))</f>
        <v>4.649249999999995</v>
      </c>
      <c r="Z38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87" spans="1:26" x14ac:dyDescent="0.25">
      <c r="A387">
        <v>25</v>
      </c>
      <c r="B387" s="1" t="s">
        <v>178</v>
      </c>
      <c r="C387" s="1" t="s">
        <v>179</v>
      </c>
      <c r="D387" s="1" t="s">
        <v>180</v>
      </c>
      <c r="E387">
        <v>108.64</v>
      </c>
      <c r="F387">
        <v>109.73099999999999</v>
      </c>
      <c r="G387">
        <v>45</v>
      </c>
      <c r="H387" s="1" t="s">
        <v>178</v>
      </c>
      <c r="I387" s="1" t="s">
        <v>254</v>
      </c>
      <c r="J387" s="5" t="s">
        <v>1867</v>
      </c>
      <c r="K387">
        <v>106.2</v>
      </c>
      <c r="L387">
        <v>107.268</v>
      </c>
      <c r="O387" s="1">
        <f>AVERAGE(CombinedDelayMatch[[#This Row],[Min Trace Delay (ps)]],CombinedDelayMatch[[#This Row],[Max Trace Delay (ps)]])</f>
        <v>109.18549999999999</v>
      </c>
      <c r="P387" s="1">
        <f>AVERAGE(CombinedDelayMatch[[#This Row],[xczu5ev-sfvc784-1-e.Min Trace Delay (ps)]],CombinedDelayMatch[[#This Row],[xczu5ev-sfvc784-1-e.Max Trace Delay (ps)]])</f>
        <v>106.73400000000001</v>
      </c>
      <c r="Q387" s="1">
        <f>_xlfn.AGGREGATE(1,6,CombinedDelayMatch[[#This Row],[Average 2CG (ps)]],CombinedDelayMatch[[#This Row],[Average 5EV (ps)]])</f>
        <v>107.95975</v>
      </c>
      <c r="R387" s="2">
        <f>-(IFERROR(CombinedDelayMatch[[#This Row],[Average]], 0)-IFERROR(CombinedDelayMatch[[#This Row],[Average 5EV (ps)]],0))</f>
        <v>-1.2257499999999908</v>
      </c>
      <c r="S387"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87"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87" s="4">
        <f>CombinedDelayMatch[[#This Row],[Average]]+CombinedDelayMatch[[#This Row],[5EV Adjustment]]</f>
        <v>107.95975</v>
      </c>
      <c r="V387" s="4">
        <f>CombinedDelayMatch[[#This Row],[Adj. Average (ps)]]/6.5</f>
        <v>16.609192307692307</v>
      </c>
      <c r="W387" s="2">
        <f>-(CombinedDelayMatch[[#This Row],[Adj. Average (ps)]]-CombinedDelayMatch[[#This Row],[Average 2CG (ps)]])</f>
        <v>1.2257499999999908</v>
      </c>
      <c r="X38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87" s="2">
        <f>-(IFERROR(CombinedDelayMatch[[#This Row],[Adj. Average (ps)]], 0)-IFERROR(CombinedDelayMatch[[#This Row],[Average 5EV (ps)]],0))</f>
        <v>-1.2257499999999908</v>
      </c>
      <c r="Z38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88" spans="1:26" x14ac:dyDescent="0.25">
      <c r="A388">
        <v>25</v>
      </c>
      <c r="B388" s="1" t="s">
        <v>181</v>
      </c>
      <c r="C388" s="1" t="s">
        <v>182</v>
      </c>
      <c r="D388" s="1" t="s">
        <v>183</v>
      </c>
      <c r="E388">
        <v>107.73399999999999</v>
      </c>
      <c r="F388">
        <v>108.816</v>
      </c>
      <c r="G388">
        <v>45</v>
      </c>
      <c r="H388" s="1" t="s">
        <v>181</v>
      </c>
      <c r="I388" s="1" t="s">
        <v>257</v>
      </c>
      <c r="J388" s="5" t="s">
        <v>1866</v>
      </c>
      <c r="K388">
        <v>98.350999999999999</v>
      </c>
      <c r="L388">
        <v>99.34</v>
      </c>
      <c r="O388" s="1">
        <f>AVERAGE(CombinedDelayMatch[[#This Row],[Min Trace Delay (ps)]],CombinedDelayMatch[[#This Row],[Max Trace Delay (ps)]])</f>
        <v>108.27500000000001</v>
      </c>
      <c r="P388" s="1">
        <f>AVERAGE(CombinedDelayMatch[[#This Row],[xczu5ev-sfvc784-1-e.Min Trace Delay (ps)]],CombinedDelayMatch[[#This Row],[xczu5ev-sfvc784-1-e.Max Trace Delay (ps)]])</f>
        <v>98.845500000000001</v>
      </c>
      <c r="Q388" s="1">
        <f>_xlfn.AGGREGATE(1,6,CombinedDelayMatch[[#This Row],[Average 2CG (ps)]],CombinedDelayMatch[[#This Row],[Average 5EV (ps)]])</f>
        <v>103.56025</v>
      </c>
      <c r="R388" s="2">
        <f>-(IFERROR(CombinedDelayMatch[[#This Row],[Average]], 0)-IFERROR(CombinedDelayMatch[[#This Row],[Average 5EV (ps)]],0))</f>
        <v>-4.7147499999999951</v>
      </c>
      <c r="S388"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88"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88" s="4">
        <f>CombinedDelayMatch[[#This Row],[Average]]+CombinedDelayMatch[[#This Row],[5EV Adjustment]]</f>
        <v>103.56025</v>
      </c>
      <c r="V388" s="4">
        <f>CombinedDelayMatch[[#This Row],[Adj. Average (ps)]]/6.5</f>
        <v>15.932346153846153</v>
      </c>
      <c r="W388" s="2">
        <f>-(CombinedDelayMatch[[#This Row],[Adj. Average (ps)]]-CombinedDelayMatch[[#This Row],[Average 2CG (ps)]])</f>
        <v>4.7147500000000093</v>
      </c>
      <c r="X38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88" s="2">
        <f>-(IFERROR(CombinedDelayMatch[[#This Row],[Adj. Average (ps)]], 0)-IFERROR(CombinedDelayMatch[[#This Row],[Average 5EV (ps)]],0))</f>
        <v>-4.7147499999999951</v>
      </c>
      <c r="Z38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89" spans="1:26" x14ac:dyDescent="0.25">
      <c r="A389">
        <v>25</v>
      </c>
      <c r="B389" s="1" t="s">
        <v>184</v>
      </c>
      <c r="C389" s="1" t="s">
        <v>185</v>
      </c>
      <c r="D389" s="1" t="s">
        <v>186</v>
      </c>
      <c r="E389">
        <v>106.91200000000001</v>
      </c>
      <c r="F389">
        <v>107.98699999999999</v>
      </c>
      <c r="G389">
        <v>45</v>
      </c>
      <c r="H389" s="1" t="s">
        <v>184</v>
      </c>
      <c r="I389" s="1" t="s">
        <v>260</v>
      </c>
      <c r="J389" s="5" t="s">
        <v>1865</v>
      </c>
      <c r="K389">
        <v>107.782</v>
      </c>
      <c r="L389">
        <v>108.86499999999999</v>
      </c>
      <c r="O389" s="1">
        <f>AVERAGE(CombinedDelayMatch[[#This Row],[Min Trace Delay (ps)]],CombinedDelayMatch[[#This Row],[Max Trace Delay (ps)]])</f>
        <v>107.4495</v>
      </c>
      <c r="P389" s="1">
        <f>AVERAGE(CombinedDelayMatch[[#This Row],[xczu5ev-sfvc784-1-e.Min Trace Delay (ps)]],CombinedDelayMatch[[#This Row],[xczu5ev-sfvc784-1-e.Max Trace Delay (ps)]])</f>
        <v>108.3235</v>
      </c>
      <c r="Q389" s="1">
        <f>_xlfn.AGGREGATE(1,6,CombinedDelayMatch[[#This Row],[Average 2CG (ps)]],CombinedDelayMatch[[#This Row],[Average 5EV (ps)]])</f>
        <v>107.8865</v>
      </c>
      <c r="R389" s="2">
        <f>-(IFERROR(CombinedDelayMatch[[#This Row],[Average]], 0)-IFERROR(CombinedDelayMatch[[#This Row],[Average 5EV (ps)]],0))</f>
        <v>0.43699999999999761</v>
      </c>
      <c r="S389"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89"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89" s="4">
        <f>CombinedDelayMatch[[#This Row],[Average]]+CombinedDelayMatch[[#This Row],[5EV Adjustment]]</f>
        <v>107.8865</v>
      </c>
      <c r="V389" s="4">
        <f>CombinedDelayMatch[[#This Row],[Adj. Average (ps)]]/6.5</f>
        <v>16.597923076923077</v>
      </c>
      <c r="W389" s="2">
        <f>-(CombinedDelayMatch[[#This Row],[Adj. Average (ps)]]-CombinedDelayMatch[[#This Row],[Average 2CG (ps)]])</f>
        <v>-0.43699999999999761</v>
      </c>
      <c r="X38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89" s="2">
        <f>-(IFERROR(CombinedDelayMatch[[#This Row],[Adj. Average (ps)]], 0)-IFERROR(CombinedDelayMatch[[#This Row],[Average 5EV (ps)]],0))</f>
        <v>0.43699999999999761</v>
      </c>
      <c r="Z38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90" spans="1:26" x14ac:dyDescent="0.25">
      <c r="A390">
        <v>25</v>
      </c>
      <c r="B390" s="1" t="s">
        <v>187</v>
      </c>
      <c r="C390" s="1" t="s">
        <v>188</v>
      </c>
      <c r="D390" s="1" t="s">
        <v>189</v>
      </c>
      <c r="E390">
        <v>103.22</v>
      </c>
      <c r="F390">
        <v>104.258</v>
      </c>
      <c r="G390">
        <v>45</v>
      </c>
      <c r="H390" s="1" t="s">
        <v>187</v>
      </c>
      <c r="I390" s="1" t="s">
        <v>263</v>
      </c>
      <c r="J390" s="5" t="s">
        <v>1864</v>
      </c>
      <c r="K390">
        <v>101.509</v>
      </c>
      <c r="L390">
        <v>102.529</v>
      </c>
      <c r="O390" s="1">
        <f>AVERAGE(CombinedDelayMatch[[#This Row],[Min Trace Delay (ps)]],CombinedDelayMatch[[#This Row],[Max Trace Delay (ps)]])</f>
        <v>103.739</v>
      </c>
      <c r="P390" s="1">
        <f>AVERAGE(CombinedDelayMatch[[#This Row],[xczu5ev-sfvc784-1-e.Min Trace Delay (ps)]],CombinedDelayMatch[[#This Row],[xczu5ev-sfvc784-1-e.Max Trace Delay (ps)]])</f>
        <v>102.01900000000001</v>
      </c>
      <c r="Q390" s="1">
        <f>_xlfn.AGGREGATE(1,6,CombinedDelayMatch[[#This Row],[Average 2CG (ps)]],CombinedDelayMatch[[#This Row],[Average 5EV (ps)]])</f>
        <v>102.879</v>
      </c>
      <c r="R390" s="2">
        <f>-(IFERROR(CombinedDelayMatch[[#This Row],[Average]], 0)-IFERROR(CombinedDelayMatch[[#This Row],[Average 5EV (ps)]],0))</f>
        <v>-0.85999999999999943</v>
      </c>
      <c r="S390"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90"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90" s="4">
        <f>CombinedDelayMatch[[#This Row],[Average]]+CombinedDelayMatch[[#This Row],[5EV Adjustment]]</f>
        <v>102.879</v>
      </c>
      <c r="V390" s="4">
        <f>CombinedDelayMatch[[#This Row],[Adj. Average (ps)]]/6.5</f>
        <v>15.827538461538463</v>
      </c>
      <c r="W390" s="2">
        <f>-(CombinedDelayMatch[[#This Row],[Adj. Average (ps)]]-CombinedDelayMatch[[#This Row],[Average 2CG (ps)]])</f>
        <v>0.85999999999999943</v>
      </c>
      <c r="X39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90" s="2">
        <f>-(IFERROR(CombinedDelayMatch[[#This Row],[Adj. Average (ps)]], 0)-IFERROR(CombinedDelayMatch[[#This Row],[Average 5EV (ps)]],0))</f>
        <v>-0.85999999999999943</v>
      </c>
      <c r="Z39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91" spans="1:26" x14ac:dyDescent="0.25">
      <c r="A391">
        <v>25</v>
      </c>
      <c r="B391" s="1" t="s">
        <v>190</v>
      </c>
      <c r="C391" s="1" t="s">
        <v>191</v>
      </c>
      <c r="D391" s="1" t="s">
        <v>192</v>
      </c>
      <c r="E391">
        <v>92.837000000000003</v>
      </c>
      <c r="F391">
        <v>93.77</v>
      </c>
      <c r="G391">
        <v>45</v>
      </c>
      <c r="H391" s="1" t="s">
        <v>190</v>
      </c>
      <c r="I391" s="1" t="s">
        <v>266</v>
      </c>
      <c r="J391" s="5" t="s">
        <v>1863</v>
      </c>
      <c r="K391">
        <v>112.71</v>
      </c>
      <c r="L391">
        <v>113.842</v>
      </c>
      <c r="O391" s="1">
        <f>AVERAGE(CombinedDelayMatch[[#This Row],[Min Trace Delay (ps)]],CombinedDelayMatch[[#This Row],[Max Trace Delay (ps)]])</f>
        <v>93.3035</v>
      </c>
      <c r="P391" s="1">
        <f>AVERAGE(CombinedDelayMatch[[#This Row],[xczu5ev-sfvc784-1-e.Min Trace Delay (ps)]],CombinedDelayMatch[[#This Row],[xczu5ev-sfvc784-1-e.Max Trace Delay (ps)]])</f>
        <v>113.276</v>
      </c>
      <c r="Q391" s="1">
        <f>_xlfn.AGGREGATE(1,6,CombinedDelayMatch[[#This Row],[Average 2CG (ps)]],CombinedDelayMatch[[#This Row],[Average 5EV (ps)]])</f>
        <v>103.28975</v>
      </c>
      <c r="R391" s="2">
        <f>-(IFERROR(CombinedDelayMatch[[#This Row],[Average]], 0)-IFERROR(CombinedDelayMatch[[#This Row],[Average 5EV (ps)]],0))</f>
        <v>9.9862499999999983</v>
      </c>
      <c r="S391"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91"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91" s="4">
        <f>CombinedDelayMatch[[#This Row],[Average]]+CombinedDelayMatch[[#This Row],[5EV Adjustment]]</f>
        <v>103.28975</v>
      </c>
      <c r="V391" s="4">
        <f>CombinedDelayMatch[[#This Row],[Adj. Average (ps)]]/6.5</f>
        <v>15.890730769230769</v>
      </c>
      <c r="W391" s="2">
        <f>-(CombinedDelayMatch[[#This Row],[Adj. Average (ps)]]-CombinedDelayMatch[[#This Row],[Average 2CG (ps)]])</f>
        <v>-9.9862499999999983</v>
      </c>
      <c r="X39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91" s="2">
        <f>-(IFERROR(CombinedDelayMatch[[#This Row],[Adj. Average (ps)]], 0)-IFERROR(CombinedDelayMatch[[#This Row],[Average 5EV (ps)]],0))</f>
        <v>9.9862499999999983</v>
      </c>
      <c r="Z39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92" spans="1:26" x14ac:dyDescent="0.25">
      <c r="A392">
        <v>25</v>
      </c>
      <c r="B392" s="1" t="s">
        <v>193</v>
      </c>
      <c r="C392" s="1" t="s">
        <v>194</v>
      </c>
      <c r="D392" s="1" t="s">
        <v>195</v>
      </c>
      <c r="E392">
        <v>92.906999999999996</v>
      </c>
      <c r="F392">
        <v>93.840999999999994</v>
      </c>
      <c r="G392">
        <v>45</v>
      </c>
      <c r="H392" s="1" t="s">
        <v>193</v>
      </c>
      <c r="I392" s="1" t="s">
        <v>269</v>
      </c>
      <c r="J392" s="5" t="s">
        <v>1862</v>
      </c>
      <c r="K392">
        <v>115.803</v>
      </c>
      <c r="L392">
        <v>116.967</v>
      </c>
      <c r="O392" s="1">
        <f>AVERAGE(CombinedDelayMatch[[#This Row],[Min Trace Delay (ps)]],CombinedDelayMatch[[#This Row],[Max Trace Delay (ps)]])</f>
        <v>93.373999999999995</v>
      </c>
      <c r="P392" s="1">
        <f>AVERAGE(CombinedDelayMatch[[#This Row],[xczu5ev-sfvc784-1-e.Min Trace Delay (ps)]],CombinedDelayMatch[[#This Row],[xczu5ev-sfvc784-1-e.Max Trace Delay (ps)]])</f>
        <v>116.38499999999999</v>
      </c>
      <c r="Q392" s="1">
        <f>_xlfn.AGGREGATE(1,6,CombinedDelayMatch[[#This Row],[Average 2CG (ps)]],CombinedDelayMatch[[#This Row],[Average 5EV (ps)]])</f>
        <v>104.87949999999999</v>
      </c>
      <c r="R392" s="2">
        <f>-(IFERROR(CombinedDelayMatch[[#This Row],[Average]], 0)-IFERROR(CombinedDelayMatch[[#This Row],[Average 5EV (ps)]],0))</f>
        <v>11.505499999999998</v>
      </c>
      <c r="S392"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92"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92" s="4">
        <f>CombinedDelayMatch[[#This Row],[Average]]+CombinedDelayMatch[[#This Row],[5EV Adjustment]]</f>
        <v>104.87949999999999</v>
      </c>
      <c r="V392" s="4">
        <f>CombinedDelayMatch[[#This Row],[Adj. Average (ps)]]/6.5</f>
        <v>16.135307692307691</v>
      </c>
      <c r="W392" s="2">
        <f>-(CombinedDelayMatch[[#This Row],[Adj. Average (ps)]]-CombinedDelayMatch[[#This Row],[Average 2CG (ps)]])</f>
        <v>-11.505499999999998</v>
      </c>
      <c r="X39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92" s="2">
        <f>-(IFERROR(CombinedDelayMatch[[#This Row],[Adj. Average (ps)]], 0)-IFERROR(CombinedDelayMatch[[#This Row],[Average 5EV (ps)]],0))</f>
        <v>11.505499999999998</v>
      </c>
      <c r="Z39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93" spans="1:26" x14ac:dyDescent="0.25">
      <c r="A393">
        <v>26</v>
      </c>
      <c r="B393" s="1" t="s">
        <v>199</v>
      </c>
      <c r="C393" s="1" t="s">
        <v>200</v>
      </c>
      <c r="D393" s="1" t="s">
        <v>201</v>
      </c>
      <c r="E393">
        <v>100.887</v>
      </c>
      <c r="F393">
        <v>101.901</v>
      </c>
      <c r="G393">
        <v>46</v>
      </c>
      <c r="H393" s="1" t="s">
        <v>199</v>
      </c>
      <c r="I393" s="1" t="s">
        <v>1860</v>
      </c>
      <c r="J393" s="5" t="s">
        <v>1859</v>
      </c>
      <c r="K393">
        <v>86.831000000000003</v>
      </c>
      <c r="L393">
        <v>87.703999999999994</v>
      </c>
      <c r="O393" s="1">
        <f>AVERAGE(CombinedDelayMatch[[#This Row],[Min Trace Delay (ps)]],CombinedDelayMatch[[#This Row],[Max Trace Delay (ps)]])</f>
        <v>101.39400000000001</v>
      </c>
      <c r="P393" s="1">
        <f>AVERAGE(CombinedDelayMatch[[#This Row],[xczu5ev-sfvc784-1-e.Min Trace Delay (ps)]],CombinedDelayMatch[[#This Row],[xczu5ev-sfvc784-1-e.Max Trace Delay (ps)]])</f>
        <v>87.267499999999998</v>
      </c>
      <c r="Q393" s="1">
        <f>_xlfn.AGGREGATE(1,6,CombinedDelayMatch[[#This Row],[Average 2CG (ps)]],CombinedDelayMatch[[#This Row],[Average 5EV (ps)]])</f>
        <v>94.330749999999995</v>
      </c>
      <c r="R393" s="2">
        <f>-(IFERROR(CombinedDelayMatch[[#This Row],[Average]], 0)-IFERROR(CombinedDelayMatch[[#This Row],[Average 5EV (ps)]],0))</f>
        <v>-7.0632499999999965</v>
      </c>
      <c r="S393"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93"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93" s="4">
        <f>CombinedDelayMatch[[#This Row],[Average]]+CombinedDelayMatch[[#This Row],[5EV Adjustment]]</f>
        <v>94.330749999999995</v>
      </c>
      <c r="V393" s="4">
        <f>CombinedDelayMatch[[#This Row],[Adj. Average (ps)]]/6.5</f>
        <v>14.512423076923076</v>
      </c>
      <c r="W393" s="2">
        <f>-(CombinedDelayMatch[[#This Row],[Adj. Average (ps)]]-CombinedDelayMatch[[#This Row],[Average 2CG (ps)]])</f>
        <v>7.0632500000000107</v>
      </c>
      <c r="X39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93" s="2">
        <f>-(IFERROR(CombinedDelayMatch[[#This Row],[Adj. Average (ps)]], 0)-IFERROR(CombinedDelayMatch[[#This Row],[Average 5EV (ps)]],0))</f>
        <v>-7.0632499999999965</v>
      </c>
      <c r="Z39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94" spans="1:26" x14ac:dyDescent="0.25">
      <c r="A394">
        <v>26</v>
      </c>
      <c r="B394" s="1" t="s">
        <v>202</v>
      </c>
      <c r="C394" s="1" t="s">
        <v>203</v>
      </c>
      <c r="D394" s="1" t="s">
        <v>204</v>
      </c>
      <c r="E394">
        <v>100.101</v>
      </c>
      <c r="F394">
        <v>101.107</v>
      </c>
      <c r="G394">
        <v>46</v>
      </c>
      <c r="H394" s="1" t="s">
        <v>202</v>
      </c>
      <c r="I394" s="1" t="s">
        <v>1858</v>
      </c>
      <c r="J394" s="5" t="s">
        <v>1857</v>
      </c>
      <c r="K394">
        <v>84.298000000000002</v>
      </c>
      <c r="L394">
        <v>85.144999999999996</v>
      </c>
      <c r="O394" s="1">
        <f>AVERAGE(CombinedDelayMatch[[#This Row],[Min Trace Delay (ps)]],CombinedDelayMatch[[#This Row],[Max Trace Delay (ps)]])</f>
        <v>100.604</v>
      </c>
      <c r="P394" s="1">
        <f>AVERAGE(CombinedDelayMatch[[#This Row],[xczu5ev-sfvc784-1-e.Min Trace Delay (ps)]],CombinedDelayMatch[[#This Row],[xczu5ev-sfvc784-1-e.Max Trace Delay (ps)]])</f>
        <v>84.721499999999992</v>
      </c>
      <c r="Q394" s="1">
        <f>_xlfn.AGGREGATE(1,6,CombinedDelayMatch[[#This Row],[Average 2CG (ps)]],CombinedDelayMatch[[#This Row],[Average 5EV (ps)]])</f>
        <v>92.662749999999988</v>
      </c>
      <c r="R394" s="2">
        <f>-(IFERROR(CombinedDelayMatch[[#This Row],[Average]], 0)-IFERROR(CombinedDelayMatch[[#This Row],[Average 5EV (ps)]],0))</f>
        <v>-7.9412499999999966</v>
      </c>
      <c r="S394"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94"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94" s="4">
        <f>CombinedDelayMatch[[#This Row],[Average]]+CombinedDelayMatch[[#This Row],[5EV Adjustment]]</f>
        <v>92.662749999999988</v>
      </c>
      <c r="V394" s="4">
        <f>CombinedDelayMatch[[#This Row],[Adj. Average (ps)]]/6.5</f>
        <v>14.255807692307691</v>
      </c>
      <c r="W394" s="2">
        <f>-(CombinedDelayMatch[[#This Row],[Adj. Average (ps)]]-CombinedDelayMatch[[#This Row],[Average 2CG (ps)]])</f>
        <v>7.9412500000000108</v>
      </c>
      <c r="X39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94" s="2">
        <f>-(IFERROR(CombinedDelayMatch[[#This Row],[Adj. Average (ps)]], 0)-IFERROR(CombinedDelayMatch[[#This Row],[Average 5EV (ps)]],0))</f>
        <v>-7.9412499999999966</v>
      </c>
      <c r="Z39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95" spans="1:26" x14ac:dyDescent="0.25">
      <c r="A395">
        <v>26</v>
      </c>
      <c r="B395" s="1" t="s">
        <v>205</v>
      </c>
      <c r="C395" s="1" t="s">
        <v>206</v>
      </c>
      <c r="D395" s="1" t="s">
        <v>207</v>
      </c>
      <c r="E395">
        <v>98.438000000000002</v>
      </c>
      <c r="F395">
        <v>99.427000000000007</v>
      </c>
      <c r="G395">
        <v>46</v>
      </c>
      <c r="H395" s="1" t="s">
        <v>205</v>
      </c>
      <c r="I395" s="1" t="s">
        <v>1856</v>
      </c>
      <c r="J395" s="5" t="s">
        <v>1855</v>
      </c>
      <c r="K395">
        <v>86.941000000000003</v>
      </c>
      <c r="L395">
        <v>87.813999999999993</v>
      </c>
      <c r="O395" s="1">
        <f>AVERAGE(CombinedDelayMatch[[#This Row],[Min Trace Delay (ps)]],CombinedDelayMatch[[#This Row],[Max Trace Delay (ps)]])</f>
        <v>98.932500000000005</v>
      </c>
      <c r="P395" s="1">
        <f>AVERAGE(CombinedDelayMatch[[#This Row],[xczu5ev-sfvc784-1-e.Min Trace Delay (ps)]],CombinedDelayMatch[[#This Row],[xczu5ev-sfvc784-1-e.Max Trace Delay (ps)]])</f>
        <v>87.377499999999998</v>
      </c>
      <c r="Q395" s="1">
        <f>_xlfn.AGGREGATE(1,6,CombinedDelayMatch[[#This Row],[Average 2CG (ps)]],CombinedDelayMatch[[#This Row],[Average 5EV (ps)]])</f>
        <v>93.155000000000001</v>
      </c>
      <c r="R395" s="2">
        <f>-(IFERROR(CombinedDelayMatch[[#This Row],[Average]], 0)-IFERROR(CombinedDelayMatch[[#This Row],[Average 5EV (ps)]],0))</f>
        <v>-5.7775000000000034</v>
      </c>
      <c r="S395"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95"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95" s="4">
        <f>CombinedDelayMatch[[#This Row],[Average]]+CombinedDelayMatch[[#This Row],[5EV Adjustment]]</f>
        <v>93.155000000000001</v>
      </c>
      <c r="V395" s="4">
        <f>CombinedDelayMatch[[#This Row],[Adj. Average (ps)]]/6.5</f>
        <v>14.331538461538461</v>
      </c>
      <c r="W395" s="2">
        <f>-(CombinedDelayMatch[[#This Row],[Adj. Average (ps)]]-CombinedDelayMatch[[#This Row],[Average 2CG (ps)]])</f>
        <v>5.7775000000000034</v>
      </c>
      <c r="X39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95" s="2">
        <f>-(IFERROR(CombinedDelayMatch[[#This Row],[Adj. Average (ps)]], 0)-IFERROR(CombinedDelayMatch[[#This Row],[Average 5EV (ps)]],0))</f>
        <v>-5.7775000000000034</v>
      </c>
      <c r="Z39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96" spans="1:26" x14ac:dyDescent="0.25">
      <c r="A396">
        <v>26</v>
      </c>
      <c r="B396" s="1" t="s">
        <v>208</v>
      </c>
      <c r="C396" s="1" t="s">
        <v>209</v>
      </c>
      <c r="D396" s="1" t="s">
        <v>210</v>
      </c>
      <c r="E396">
        <v>96.064999999999998</v>
      </c>
      <c r="F396">
        <v>97.03</v>
      </c>
      <c r="G396">
        <v>46</v>
      </c>
      <c r="H396" s="1" t="s">
        <v>208</v>
      </c>
      <c r="I396" s="1" t="s">
        <v>1854</v>
      </c>
      <c r="J396" s="5" t="s">
        <v>1853</v>
      </c>
      <c r="K396">
        <v>84.527000000000001</v>
      </c>
      <c r="L396">
        <v>85.376999999999995</v>
      </c>
      <c r="O396" s="1">
        <f>AVERAGE(CombinedDelayMatch[[#This Row],[Min Trace Delay (ps)]],CombinedDelayMatch[[#This Row],[Max Trace Delay (ps)]])</f>
        <v>96.547499999999999</v>
      </c>
      <c r="P396" s="1">
        <f>AVERAGE(CombinedDelayMatch[[#This Row],[xczu5ev-sfvc784-1-e.Min Trace Delay (ps)]],CombinedDelayMatch[[#This Row],[xczu5ev-sfvc784-1-e.Max Trace Delay (ps)]])</f>
        <v>84.951999999999998</v>
      </c>
      <c r="Q396" s="1">
        <f>_xlfn.AGGREGATE(1,6,CombinedDelayMatch[[#This Row],[Average 2CG (ps)]],CombinedDelayMatch[[#This Row],[Average 5EV (ps)]])</f>
        <v>90.749750000000006</v>
      </c>
      <c r="R396" s="2">
        <f>-(IFERROR(CombinedDelayMatch[[#This Row],[Average]], 0)-IFERROR(CombinedDelayMatch[[#This Row],[Average 5EV (ps)]],0))</f>
        <v>-5.7977500000000077</v>
      </c>
      <c r="S396"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96"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96" s="4">
        <f>CombinedDelayMatch[[#This Row],[Average]]+CombinedDelayMatch[[#This Row],[5EV Adjustment]]</f>
        <v>90.749750000000006</v>
      </c>
      <c r="V396" s="4">
        <f>CombinedDelayMatch[[#This Row],[Adj. Average (ps)]]/6.5</f>
        <v>13.961500000000001</v>
      </c>
      <c r="W396" s="2">
        <f>-(CombinedDelayMatch[[#This Row],[Adj. Average (ps)]]-CombinedDelayMatch[[#This Row],[Average 2CG (ps)]])</f>
        <v>5.7977499999999935</v>
      </c>
      <c r="X39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96" s="2">
        <f>-(IFERROR(CombinedDelayMatch[[#This Row],[Adj. Average (ps)]], 0)-IFERROR(CombinedDelayMatch[[#This Row],[Average 5EV (ps)]],0))</f>
        <v>-5.7977500000000077</v>
      </c>
      <c r="Z39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97" spans="1:26" x14ac:dyDescent="0.25">
      <c r="A397">
        <v>26</v>
      </c>
      <c r="B397" s="1" t="s">
        <v>211</v>
      </c>
      <c r="C397" s="1" t="s">
        <v>212</v>
      </c>
      <c r="D397" s="1" t="s">
        <v>213</v>
      </c>
      <c r="E397">
        <v>98.944999999999993</v>
      </c>
      <c r="F397">
        <v>99.938999999999993</v>
      </c>
      <c r="G397">
        <v>46</v>
      </c>
      <c r="H397" s="1" t="s">
        <v>211</v>
      </c>
      <c r="I397" s="1" t="s">
        <v>1852</v>
      </c>
      <c r="J397" s="5" t="s">
        <v>1851</v>
      </c>
      <c r="K397">
        <v>89.471999999999994</v>
      </c>
      <c r="L397">
        <v>90.370999999999995</v>
      </c>
      <c r="O397" s="1">
        <f>AVERAGE(CombinedDelayMatch[[#This Row],[Min Trace Delay (ps)]],CombinedDelayMatch[[#This Row],[Max Trace Delay (ps)]])</f>
        <v>99.441999999999993</v>
      </c>
      <c r="P397" s="1">
        <f>AVERAGE(CombinedDelayMatch[[#This Row],[xczu5ev-sfvc784-1-e.Min Trace Delay (ps)]],CombinedDelayMatch[[#This Row],[xczu5ev-sfvc784-1-e.Max Trace Delay (ps)]])</f>
        <v>89.921499999999995</v>
      </c>
      <c r="Q397" s="1">
        <f>_xlfn.AGGREGATE(1,6,CombinedDelayMatch[[#This Row],[Average 2CG (ps)]],CombinedDelayMatch[[#This Row],[Average 5EV (ps)]])</f>
        <v>94.681749999999994</v>
      </c>
      <c r="R397" s="2">
        <f>-(IFERROR(CombinedDelayMatch[[#This Row],[Average]], 0)-IFERROR(CombinedDelayMatch[[#This Row],[Average 5EV (ps)]],0))</f>
        <v>-4.7602499999999992</v>
      </c>
      <c r="S397"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97"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97" s="4">
        <f>CombinedDelayMatch[[#This Row],[Average]]+CombinedDelayMatch[[#This Row],[5EV Adjustment]]</f>
        <v>94.681749999999994</v>
      </c>
      <c r="V397" s="4">
        <f>CombinedDelayMatch[[#This Row],[Adj. Average (ps)]]/6.5</f>
        <v>14.566423076923076</v>
      </c>
      <c r="W397" s="2">
        <f>-(CombinedDelayMatch[[#This Row],[Adj. Average (ps)]]-CombinedDelayMatch[[#This Row],[Average 2CG (ps)]])</f>
        <v>4.7602499999999992</v>
      </c>
      <c r="X39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97" s="2">
        <f>-(IFERROR(CombinedDelayMatch[[#This Row],[Adj. Average (ps)]], 0)-IFERROR(CombinedDelayMatch[[#This Row],[Average 5EV (ps)]],0))</f>
        <v>-4.7602499999999992</v>
      </c>
      <c r="Z39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98" spans="1:26" x14ac:dyDescent="0.25">
      <c r="A398">
        <v>26</v>
      </c>
      <c r="B398" s="1" t="s">
        <v>214</v>
      </c>
      <c r="C398" s="1" t="s">
        <v>215</v>
      </c>
      <c r="D398" s="1" t="s">
        <v>216</v>
      </c>
      <c r="E398">
        <v>101.116</v>
      </c>
      <c r="F398">
        <v>102.13200000000001</v>
      </c>
      <c r="G398">
        <v>46</v>
      </c>
      <c r="H398" s="1" t="s">
        <v>214</v>
      </c>
      <c r="I398" s="1" t="s">
        <v>1850</v>
      </c>
      <c r="J398" s="5" t="s">
        <v>1849</v>
      </c>
      <c r="K398">
        <v>86.909000000000006</v>
      </c>
      <c r="L398">
        <v>87.781999999999996</v>
      </c>
      <c r="O398" s="1">
        <f>AVERAGE(CombinedDelayMatch[[#This Row],[Min Trace Delay (ps)]],CombinedDelayMatch[[#This Row],[Max Trace Delay (ps)]])</f>
        <v>101.624</v>
      </c>
      <c r="P398" s="1">
        <f>AVERAGE(CombinedDelayMatch[[#This Row],[xczu5ev-sfvc784-1-e.Min Trace Delay (ps)]],CombinedDelayMatch[[#This Row],[xczu5ev-sfvc784-1-e.Max Trace Delay (ps)]])</f>
        <v>87.345500000000001</v>
      </c>
      <c r="Q398" s="1">
        <f>_xlfn.AGGREGATE(1,6,CombinedDelayMatch[[#This Row],[Average 2CG (ps)]],CombinedDelayMatch[[#This Row],[Average 5EV (ps)]])</f>
        <v>94.484749999999991</v>
      </c>
      <c r="R398" s="2">
        <f>-(IFERROR(CombinedDelayMatch[[#This Row],[Average]], 0)-IFERROR(CombinedDelayMatch[[#This Row],[Average 5EV (ps)]],0))</f>
        <v>-7.1392499999999899</v>
      </c>
      <c r="S398"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98"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98" s="4">
        <f>CombinedDelayMatch[[#This Row],[Average]]+CombinedDelayMatch[[#This Row],[5EV Adjustment]]</f>
        <v>94.484749999999991</v>
      </c>
      <c r="V398" s="4">
        <f>CombinedDelayMatch[[#This Row],[Adj. Average (ps)]]/6.5</f>
        <v>14.536115384615384</v>
      </c>
      <c r="W398" s="2">
        <f>-(CombinedDelayMatch[[#This Row],[Adj. Average (ps)]]-CombinedDelayMatch[[#This Row],[Average 2CG (ps)]])</f>
        <v>7.1392500000000041</v>
      </c>
      <c r="X39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98" s="2">
        <f>-(IFERROR(CombinedDelayMatch[[#This Row],[Adj. Average (ps)]], 0)-IFERROR(CombinedDelayMatch[[#This Row],[Average 5EV (ps)]],0))</f>
        <v>-7.1392499999999899</v>
      </c>
      <c r="Z39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399" spans="1:26" x14ac:dyDescent="0.25">
      <c r="A399">
        <v>26</v>
      </c>
      <c r="B399" s="1" t="s">
        <v>217</v>
      </c>
      <c r="C399" s="1" t="s">
        <v>218</v>
      </c>
      <c r="D399" s="1" t="s">
        <v>219</v>
      </c>
      <c r="E399">
        <v>92.533000000000001</v>
      </c>
      <c r="F399">
        <v>93.462999999999994</v>
      </c>
      <c r="G399">
        <v>46</v>
      </c>
      <c r="H399" s="1" t="s">
        <v>217</v>
      </c>
      <c r="I399" s="1" t="s">
        <v>1848</v>
      </c>
      <c r="J399" s="5" t="s">
        <v>1847</v>
      </c>
      <c r="K399">
        <v>81.668999999999997</v>
      </c>
      <c r="L399">
        <v>82.489000000000004</v>
      </c>
      <c r="O399" s="1">
        <f>AVERAGE(CombinedDelayMatch[[#This Row],[Min Trace Delay (ps)]],CombinedDelayMatch[[#This Row],[Max Trace Delay (ps)]])</f>
        <v>92.99799999999999</v>
      </c>
      <c r="P399" s="1">
        <f>AVERAGE(CombinedDelayMatch[[#This Row],[xczu5ev-sfvc784-1-e.Min Trace Delay (ps)]],CombinedDelayMatch[[#This Row],[xczu5ev-sfvc784-1-e.Max Trace Delay (ps)]])</f>
        <v>82.079000000000008</v>
      </c>
      <c r="Q399" s="1">
        <f>_xlfn.AGGREGATE(1,6,CombinedDelayMatch[[#This Row],[Average 2CG (ps)]],CombinedDelayMatch[[#This Row],[Average 5EV (ps)]])</f>
        <v>87.538499999999999</v>
      </c>
      <c r="R399" s="2">
        <f>-(IFERROR(CombinedDelayMatch[[#This Row],[Average]], 0)-IFERROR(CombinedDelayMatch[[#This Row],[Average 5EV (ps)]],0))</f>
        <v>-5.4594999999999914</v>
      </c>
      <c r="S399"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399"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399" s="4">
        <f>CombinedDelayMatch[[#This Row],[Average]]+CombinedDelayMatch[[#This Row],[5EV Adjustment]]</f>
        <v>87.538499999999999</v>
      </c>
      <c r="V399" s="4">
        <f>CombinedDelayMatch[[#This Row],[Adj. Average (ps)]]/6.5</f>
        <v>13.467461538461539</v>
      </c>
      <c r="W399" s="2">
        <f>-(CombinedDelayMatch[[#This Row],[Adj. Average (ps)]]-CombinedDelayMatch[[#This Row],[Average 2CG (ps)]])</f>
        <v>5.4594999999999914</v>
      </c>
      <c r="X39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399" s="2">
        <f>-(IFERROR(CombinedDelayMatch[[#This Row],[Adj. Average (ps)]], 0)-IFERROR(CombinedDelayMatch[[#This Row],[Average 5EV (ps)]],0))</f>
        <v>-5.4594999999999914</v>
      </c>
      <c r="Z39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00" spans="1:26" x14ac:dyDescent="0.25">
      <c r="A400">
        <v>26</v>
      </c>
      <c r="B400" s="1" t="s">
        <v>220</v>
      </c>
      <c r="C400" s="1" t="s">
        <v>221</v>
      </c>
      <c r="D400" s="1" t="s">
        <v>222</v>
      </c>
      <c r="E400">
        <v>91.545000000000002</v>
      </c>
      <c r="F400">
        <v>92.465000000000003</v>
      </c>
      <c r="G400">
        <v>46</v>
      </c>
      <c r="H400" s="1" t="s">
        <v>220</v>
      </c>
      <c r="I400" s="1" t="s">
        <v>1846</v>
      </c>
      <c r="J400" s="5" t="s">
        <v>1845</v>
      </c>
      <c r="K400">
        <v>80.093000000000004</v>
      </c>
      <c r="L400">
        <v>80.897999999999996</v>
      </c>
      <c r="O400" s="1">
        <f>AVERAGE(CombinedDelayMatch[[#This Row],[Min Trace Delay (ps)]],CombinedDelayMatch[[#This Row],[Max Trace Delay (ps)]])</f>
        <v>92.004999999999995</v>
      </c>
      <c r="P400" s="1">
        <f>AVERAGE(CombinedDelayMatch[[#This Row],[xczu5ev-sfvc784-1-e.Min Trace Delay (ps)]],CombinedDelayMatch[[#This Row],[xczu5ev-sfvc784-1-e.Max Trace Delay (ps)]])</f>
        <v>80.495499999999993</v>
      </c>
      <c r="Q400" s="1">
        <f>_xlfn.AGGREGATE(1,6,CombinedDelayMatch[[#This Row],[Average 2CG (ps)]],CombinedDelayMatch[[#This Row],[Average 5EV (ps)]])</f>
        <v>86.250249999999994</v>
      </c>
      <c r="R400" s="2">
        <f>-(IFERROR(CombinedDelayMatch[[#This Row],[Average]], 0)-IFERROR(CombinedDelayMatch[[#This Row],[Average 5EV (ps)]],0))</f>
        <v>-5.7547500000000014</v>
      </c>
      <c r="S400"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00"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00" s="4">
        <f>CombinedDelayMatch[[#This Row],[Average]]+CombinedDelayMatch[[#This Row],[5EV Adjustment]]</f>
        <v>86.250249999999994</v>
      </c>
      <c r="V400" s="4">
        <f>CombinedDelayMatch[[#This Row],[Adj. Average (ps)]]/6.5</f>
        <v>13.269269230769229</v>
      </c>
      <c r="W400" s="2">
        <f>-(CombinedDelayMatch[[#This Row],[Adj. Average (ps)]]-CombinedDelayMatch[[#This Row],[Average 2CG (ps)]])</f>
        <v>5.7547500000000014</v>
      </c>
      <c r="X40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00" s="2">
        <f>-(IFERROR(CombinedDelayMatch[[#This Row],[Adj. Average (ps)]], 0)-IFERROR(CombinedDelayMatch[[#This Row],[Average 5EV (ps)]],0))</f>
        <v>-5.7547500000000014</v>
      </c>
      <c r="Z40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01" spans="1:26" x14ac:dyDescent="0.25">
      <c r="A401">
        <v>26</v>
      </c>
      <c r="B401" s="1" t="s">
        <v>223</v>
      </c>
      <c r="C401" s="1" t="s">
        <v>224</v>
      </c>
      <c r="D401" s="1" t="s">
        <v>225</v>
      </c>
      <c r="E401">
        <v>79.097999999999999</v>
      </c>
      <c r="F401">
        <v>79.893000000000001</v>
      </c>
      <c r="G401">
        <v>46</v>
      </c>
      <c r="H401" s="1" t="s">
        <v>223</v>
      </c>
      <c r="I401" s="1" t="s">
        <v>1844</v>
      </c>
      <c r="J401" s="5" t="s">
        <v>1843</v>
      </c>
      <c r="K401">
        <v>76.762</v>
      </c>
      <c r="L401">
        <v>77.534000000000006</v>
      </c>
      <c r="O401" s="1">
        <f>AVERAGE(CombinedDelayMatch[[#This Row],[Min Trace Delay (ps)]],CombinedDelayMatch[[#This Row],[Max Trace Delay (ps)]])</f>
        <v>79.495499999999993</v>
      </c>
      <c r="P401" s="1">
        <f>AVERAGE(CombinedDelayMatch[[#This Row],[xczu5ev-sfvc784-1-e.Min Trace Delay (ps)]],CombinedDelayMatch[[#This Row],[xczu5ev-sfvc784-1-e.Max Trace Delay (ps)]])</f>
        <v>77.147999999999996</v>
      </c>
      <c r="Q401" s="1">
        <f>_xlfn.AGGREGATE(1,6,CombinedDelayMatch[[#This Row],[Average 2CG (ps)]],CombinedDelayMatch[[#This Row],[Average 5EV (ps)]])</f>
        <v>78.321749999999994</v>
      </c>
      <c r="R401" s="2">
        <f>-(IFERROR(CombinedDelayMatch[[#This Row],[Average]], 0)-IFERROR(CombinedDelayMatch[[#This Row],[Average 5EV (ps)]],0))</f>
        <v>-1.1737499999999983</v>
      </c>
      <c r="S401"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01"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01" s="4">
        <f>CombinedDelayMatch[[#This Row],[Average]]+CombinedDelayMatch[[#This Row],[5EV Adjustment]]</f>
        <v>78.321749999999994</v>
      </c>
      <c r="V401" s="4">
        <f>CombinedDelayMatch[[#This Row],[Adj. Average (ps)]]/6.5</f>
        <v>12.049499999999998</v>
      </c>
      <c r="W401" s="2">
        <f>-(CombinedDelayMatch[[#This Row],[Adj. Average (ps)]]-CombinedDelayMatch[[#This Row],[Average 2CG (ps)]])</f>
        <v>1.1737499999999983</v>
      </c>
      <c r="X40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01" s="2">
        <f>-(IFERROR(CombinedDelayMatch[[#This Row],[Adj. Average (ps)]], 0)-IFERROR(CombinedDelayMatch[[#This Row],[Average 5EV (ps)]],0))</f>
        <v>-1.1737499999999983</v>
      </c>
      <c r="Z40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02" spans="1:26" x14ac:dyDescent="0.25">
      <c r="A402">
        <v>26</v>
      </c>
      <c r="B402" s="1" t="s">
        <v>226</v>
      </c>
      <c r="C402" s="1" t="s">
        <v>227</v>
      </c>
      <c r="D402" s="1" t="s">
        <v>228</v>
      </c>
      <c r="E402">
        <v>79.701999999999998</v>
      </c>
      <c r="F402">
        <v>80.503</v>
      </c>
      <c r="G402">
        <v>46</v>
      </c>
      <c r="H402" s="1" t="s">
        <v>226</v>
      </c>
      <c r="I402" s="1" t="s">
        <v>1842</v>
      </c>
      <c r="J402" s="5" t="s">
        <v>1841</v>
      </c>
      <c r="K402">
        <v>76.644000000000005</v>
      </c>
      <c r="L402">
        <v>77.415000000000006</v>
      </c>
      <c r="O402" s="1">
        <f>AVERAGE(CombinedDelayMatch[[#This Row],[Min Trace Delay (ps)]],CombinedDelayMatch[[#This Row],[Max Trace Delay (ps)]])</f>
        <v>80.102499999999992</v>
      </c>
      <c r="P402" s="1">
        <f>AVERAGE(CombinedDelayMatch[[#This Row],[xczu5ev-sfvc784-1-e.Min Trace Delay (ps)]],CombinedDelayMatch[[#This Row],[xczu5ev-sfvc784-1-e.Max Trace Delay (ps)]])</f>
        <v>77.029500000000013</v>
      </c>
      <c r="Q402" s="1">
        <f>_xlfn.AGGREGATE(1,6,CombinedDelayMatch[[#This Row],[Average 2CG (ps)]],CombinedDelayMatch[[#This Row],[Average 5EV (ps)]])</f>
        <v>78.566000000000003</v>
      </c>
      <c r="R402" s="2">
        <f>-(IFERROR(CombinedDelayMatch[[#This Row],[Average]], 0)-IFERROR(CombinedDelayMatch[[#This Row],[Average 5EV (ps)]],0))</f>
        <v>-1.5364999999999895</v>
      </c>
      <c r="S402"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02"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02" s="4">
        <f>CombinedDelayMatch[[#This Row],[Average]]+CombinedDelayMatch[[#This Row],[5EV Adjustment]]</f>
        <v>78.566000000000003</v>
      </c>
      <c r="V402" s="4">
        <f>CombinedDelayMatch[[#This Row],[Adj. Average (ps)]]/6.5</f>
        <v>12.087076923076923</v>
      </c>
      <c r="W402" s="2">
        <f>-(CombinedDelayMatch[[#This Row],[Adj. Average (ps)]]-CombinedDelayMatch[[#This Row],[Average 2CG (ps)]])</f>
        <v>1.5364999999999895</v>
      </c>
      <c r="X40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02" s="2">
        <f>-(IFERROR(CombinedDelayMatch[[#This Row],[Adj. Average (ps)]], 0)-IFERROR(CombinedDelayMatch[[#This Row],[Average 5EV (ps)]],0))</f>
        <v>-1.5364999999999895</v>
      </c>
      <c r="Z40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03" spans="1:26" x14ac:dyDescent="0.25">
      <c r="A403">
        <v>26</v>
      </c>
      <c r="B403" s="1" t="s">
        <v>229</v>
      </c>
      <c r="C403" s="1" t="s">
        <v>230</v>
      </c>
      <c r="D403" s="1" t="s">
        <v>231</v>
      </c>
      <c r="E403">
        <v>75.113</v>
      </c>
      <c r="F403">
        <v>75.867999999999995</v>
      </c>
      <c r="G403">
        <v>46</v>
      </c>
      <c r="H403" s="1" t="s">
        <v>229</v>
      </c>
      <c r="I403" s="1" t="s">
        <v>1840</v>
      </c>
      <c r="J403" s="5" t="s">
        <v>1839</v>
      </c>
      <c r="K403">
        <v>80.364999999999995</v>
      </c>
      <c r="L403">
        <v>81.173000000000002</v>
      </c>
      <c r="O403" s="1">
        <f>AVERAGE(CombinedDelayMatch[[#This Row],[Min Trace Delay (ps)]],CombinedDelayMatch[[#This Row],[Max Trace Delay (ps)]])</f>
        <v>75.490499999999997</v>
      </c>
      <c r="P403" s="1">
        <f>AVERAGE(CombinedDelayMatch[[#This Row],[xczu5ev-sfvc784-1-e.Min Trace Delay (ps)]],CombinedDelayMatch[[#This Row],[xczu5ev-sfvc784-1-e.Max Trace Delay (ps)]])</f>
        <v>80.769000000000005</v>
      </c>
      <c r="Q403" s="1">
        <f>_xlfn.AGGREGATE(1,6,CombinedDelayMatch[[#This Row],[Average 2CG (ps)]],CombinedDelayMatch[[#This Row],[Average 5EV (ps)]])</f>
        <v>78.129750000000001</v>
      </c>
      <c r="R403" s="2">
        <f>-(IFERROR(CombinedDelayMatch[[#This Row],[Average]], 0)-IFERROR(CombinedDelayMatch[[#This Row],[Average 5EV (ps)]],0))</f>
        <v>2.6392500000000041</v>
      </c>
      <c r="S403"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03"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03" s="4">
        <f>CombinedDelayMatch[[#This Row],[Average]]+CombinedDelayMatch[[#This Row],[5EV Adjustment]]</f>
        <v>78.129750000000001</v>
      </c>
      <c r="V403" s="4">
        <f>CombinedDelayMatch[[#This Row],[Adj. Average (ps)]]/6.5</f>
        <v>12.019961538461539</v>
      </c>
      <c r="W403" s="2">
        <f>-(CombinedDelayMatch[[#This Row],[Adj. Average (ps)]]-CombinedDelayMatch[[#This Row],[Average 2CG (ps)]])</f>
        <v>-2.6392500000000041</v>
      </c>
      <c r="X40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03" s="2">
        <f>-(IFERROR(CombinedDelayMatch[[#This Row],[Adj. Average (ps)]], 0)-IFERROR(CombinedDelayMatch[[#This Row],[Average 5EV (ps)]],0))</f>
        <v>2.6392500000000041</v>
      </c>
      <c r="Z40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04" spans="1:26" x14ac:dyDescent="0.25">
      <c r="A404">
        <v>26</v>
      </c>
      <c r="B404" s="1" t="s">
        <v>232</v>
      </c>
      <c r="C404" s="1" t="s">
        <v>233</v>
      </c>
      <c r="D404" s="1" t="s">
        <v>234</v>
      </c>
      <c r="E404">
        <v>74.391999999999996</v>
      </c>
      <c r="F404">
        <v>75.138999999999996</v>
      </c>
      <c r="G404">
        <v>46</v>
      </c>
      <c r="H404" s="1" t="s">
        <v>232</v>
      </c>
      <c r="I404" s="1" t="s">
        <v>1838</v>
      </c>
      <c r="J404" s="5" t="s">
        <v>1837</v>
      </c>
      <c r="K404">
        <v>80.212999999999994</v>
      </c>
      <c r="L404">
        <v>81.019000000000005</v>
      </c>
      <c r="O404" s="1">
        <f>AVERAGE(CombinedDelayMatch[[#This Row],[Min Trace Delay (ps)]],CombinedDelayMatch[[#This Row],[Max Trace Delay (ps)]])</f>
        <v>74.765500000000003</v>
      </c>
      <c r="P404" s="1">
        <f>AVERAGE(CombinedDelayMatch[[#This Row],[xczu5ev-sfvc784-1-e.Min Trace Delay (ps)]],CombinedDelayMatch[[#This Row],[xczu5ev-sfvc784-1-e.Max Trace Delay (ps)]])</f>
        <v>80.616</v>
      </c>
      <c r="Q404" s="1">
        <f>_xlfn.AGGREGATE(1,6,CombinedDelayMatch[[#This Row],[Average 2CG (ps)]],CombinedDelayMatch[[#This Row],[Average 5EV (ps)]])</f>
        <v>77.690750000000008</v>
      </c>
      <c r="R404" s="2">
        <f>-(IFERROR(CombinedDelayMatch[[#This Row],[Average]], 0)-IFERROR(CombinedDelayMatch[[#This Row],[Average 5EV (ps)]],0))</f>
        <v>2.9252499999999912</v>
      </c>
      <c r="S404"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04"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04" s="4">
        <f>CombinedDelayMatch[[#This Row],[Average]]+CombinedDelayMatch[[#This Row],[5EV Adjustment]]</f>
        <v>77.690750000000008</v>
      </c>
      <c r="V404" s="4">
        <f>CombinedDelayMatch[[#This Row],[Adj. Average (ps)]]/6.5</f>
        <v>11.952423076923079</v>
      </c>
      <c r="W404" s="2">
        <f>-(CombinedDelayMatch[[#This Row],[Adj. Average (ps)]]-CombinedDelayMatch[[#This Row],[Average 2CG (ps)]])</f>
        <v>-2.9252500000000055</v>
      </c>
      <c r="X40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04" s="2">
        <f>-(IFERROR(CombinedDelayMatch[[#This Row],[Adj. Average (ps)]], 0)-IFERROR(CombinedDelayMatch[[#This Row],[Average 5EV (ps)]],0))</f>
        <v>2.9252499999999912</v>
      </c>
      <c r="Z40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05" spans="1:26" x14ac:dyDescent="0.25">
      <c r="A405">
        <v>26</v>
      </c>
      <c r="B405" s="1" t="s">
        <v>235</v>
      </c>
      <c r="C405" s="1" t="s">
        <v>236</v>
      </c>
      <c r="D405" s="1" t="s">
        <v>237</v>
      </c>
      <c r="E405">
        <v>64.704999999999998</v>
      </c>
      <c r="F405">
        <v>65.355000000000004</v>
      </c>
      <c r="G405">
        <v>46</v>
      </c>
      <c r="H405" s="1" t="s">
        <v>235</v>
      </c>
      <c r="I405" s="1" t="s">
        <v>1836</v>
      </c>
      <c r="J405" s="5" t="s">
        <v>1835</v>
      </c>
      <c r="K405">
        <v>65.509</v>
      </c>
      <c r="L405">
        <v>66.167000000000002</v>
      </c>
      <c r="O405" s="1">
        <f>AVERAGE(CombinedDelayMatch[[#This Row],[Min Trace Delay (ps)]],CombinedDelayMatch[[#This Row],[Max Trace Delay (ps)]])</f>
        <v>65.03</v>
      </c>
      <c r="P405" s="1">
        <f>AVERAGE(CombinedDelayMatch[[#This Row],[xczu5ev-sfvc784-1-e.Min Trace Delay (ps)]],CombinedDelayMatch[[#This Row],[xczu5ev-sfvc784-1-e.Max Trace Delay (ps)]])</f>
        <v>65.837999999999994</v>
      </c>
      <c r="Q405" s="1">
        <f>_xlfn.AGGREGATE(1,6,CombinedDelayMatch[[#This Row],[Average 2CG (ps)]],CombinedDelayMatch[[#This Row],[Average 5EV (ps)]])</f>
        <v>65.433999999999997</v>
      </c>
      <c r="R405" s="2">
        <f>-(IFERROR(CombinedDelayMatch[[#This Row],[Average]], 0)-IFERROR(CombinedDelayMatch[[#This Row],[Average 5EV (ps)]],0))</f>
        <v>0.40399999999999636</v>
      </c>
      <c r="S405"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05"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05" s="4">
        <f>CombinedDelayMatch[[#This Row],[Average]]+CombinedDelayMatch[[#This Row],[5EV Adjustment]]</f>
        <v>65.433999999999997</v>
      </c>
      <c r="V405" s="4">
        <f>CombinedDelayMatch[[#This Row],[Adj. Average (ps)]]/6.5</f>
        <v>10.06676923076923</v>
      </c>
      <c r="W405" s="2">
        <f>-(CombinedDelayMatch[[#This Row],[Adj. Average (ps)]]-CombinedDelayMatch[[#This Row],[Average 2CG (ps)]])</f>
        <v>-0.40399999999999636</v>
      </c>
      <c r="X40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05" s="2">
        <f>-(IFERROR(CombinedDelayMatch[[#This Row],[Adj. Average (ps)]], 0)-IFERROR(CombinedDelayMatch[[#This Row],[Average 5EV (ps)]],0))</f>
        <v>0.40399999999999636</v>
      </c>
      <c r="Z40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06" spans="1:26" x14ac:dyDescent="0.25">
      <c r="A406">
        <v>26</v>
      </c>
      <c r="B406" s="1" t="s">
        <v>238</v>
      </c>
      <c r="C406" s="1" t="s">
        <v>239</v>
      </c>
      <c r="D406" s="1" t="s">
        <v>240</v>
      </c>
      <c r="E406">
        <v>64.207999999999998</v>
      </c>
      <c r="F406">
        <v>64.852999999999994</v>
      </c>
      <c r="G406">
        <v>46</v>
      </c>
      <c r="H406" s="1" t="s">
        <v>238</v>
      </c>
      <c r="I406" s="1" t="s">
        <v>1834</v>
      </c>
      <c r="J406" s="5" t="s">
        <v>1833</v>
      </c>
      <c r="K406">
        <v>66.477999999999994</v>
      </c>
      <c r="L406">
        <v>67.146000000000001</v>
      </c>
      <c r="O406" s="1">
        <f>AVERAGE(CombinedDelayMatch[[#This Row],[Min Trace Delay (ps)]],CombinedDelayMatch[[#This Row],[Max Trace Delay (ps)]])</f>
        <v>64.530499999999989</v>
      </c>
      <c r="P406" s="1">
        <f>AVERAGE(CombinedDelayMatch[[#This Row],[xczu5ev-sfvc784-1-e.Min Trace Delay (ps)]],CombinedDelayMatch[[#This Row],[xczu5ev-sfvc784-1-e.Max Trace Delay (ps)]])</f>
        <v>66.811999999999998</v>
      </c>
      <c r="Q406" s="1">
        <f>_xlfn.AGGREGATE(1,6,CombinedDelayMatch[[#This Row],[Average 2CG (ps)]],CombinedDelayMatch[[#This Row],[Average 5EV (ps)]])</f>
        <v>65.671249999999986</v>
      </c>
      <c r="R406" s="2">
        <f>-(IFERROR(CombinedDelayMatch[[#This Row],[Average]], 0)-IFERROR(CombinedDelayMatch[[#This Row],[Average 5EV (ps)]],0))</f>
        <v>1.1407500000000113</v>
      </c>
      <c r="S406"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06"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06" s="4">
        <f>CombinedDelayMatch[[#This Row],[Average]]+CombinedDelayMatch[[#This Row],[5EV Adjustment]]</f>
        <v>65.671249999999986</v>
      </c>
      <c r="V406" s="4">
        <f>CombinedDelayMatch[[#This Row],[Adj. Average (ps)]]/6.5</f>
        <v>10.103269230769229</v>
      </c>
      <c r="W406" s="2">
        <f>-(CombinedDelayMatch[[#This Row],[Adj. Average (ps)]]-CombinedDelayMatch[[#This Row],[Average 2CG (ps)]])</f>
        <v>-1.140749999999997</v>
      </c>
      <c r="X40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06" s="2">
        <f>-(IFERROR(CombinedDelayMatch[[#This Row],[Adj. Average (ps)]], 0)-IFERROR(CombinedDelayMatch[[#This Row],[Average 5EV (ps)]],0))</f>
        <v>1.1407500000000113</v>
      </c>
      <c r="Z40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07" spans="1:26" x14ac:dyDescent="0.25">
      <c r="A407">
        <v>26</v>
      </c>
      <c r="B407" s="1" t="s">
        <v>241</v>
      </c>
      <c r="C407" s="1" t="s">
        <v>242</v>
      </c>
      <c r="D407" s="1" t="s">
        <v>243</v>
      </c>
      <c r="E407">
        <v>73.248999999999995</v>
      </c>
      <c r="F407">
        <v>73.984999999999999</v>
      </c>
      <c r="G407">
        <v>46</v>
      </c>
      <c r="H407" s="1" t="s">
        <v>241</v>
      </c>
      <c r="I407" s="1" t="s">
        <v>1832</v>
      </c>
      <c r="J407" s="5" t="s">
        <v>1831</v>
      </c>
      <c r="K407">
        <v>57.978999999999999</v>
      </c>
      <c r="L407">
        <v>58.561</v>
      </c>
      <c r="O407" s="1">
        <f>AVERAGE(CombinedDelayMatch[[#This Row],[Min Trace Delay (ps)]],CombinedDelayMatch[[#This Row],[Max Trace Delay (ps)]])</f>
        <v>73.61699999999999</v>
      </c>
      <c r="P407" s="1">
        <f>AVERAGE(CombinedDelayMatch[[#This Row],[xczu5ev-sfvc784-1-e.Min Trace Delay (ps)]],CombinedDelayMatch[[#This Row],[xczu5ev-sfvc784-1-e.Max Trace Delay (ps)]])</f>
        <v>58.269999999999996</v>
      </c>
      <c r="Q407" s="1">
        <f>_xlfn.AGGREGATE(1,6,CombinedDelayMatch[[#This Row],[Average 2CG (ps)]],CombinedDelayMatch[[#This Row],[Average 5EV (ps)]])</f>
        <v>65.9435</v>
      </c>
      <c r="R407" s="2">
        <f>-(IFERROR(CombinedDelayMatch[[#This Row],[Average]], 0)-IFERROR(CombinedDelayMatch[[#This Row],[Average 5EV (ps)]],0))</f>
        <v>-7.6735000000000042</v>
      </c>
      <c r="S407"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07"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07" s="4">
        <f>CombinedDelayMatch[[#This Row],[Average]]+CombinedDelayMatch[[#This Row],[5EV Adjustment]]</f>
        <v>65.9435</v>
      </c>
      <c r="V407" s="4">
        <f>CombinedDelayMatch[[#This Row],[Adj. Average (ps)]]/6.5</f>
        <v>10.145153846153846</v>
      </c>
      <c r="W407" s="2">
        <f>-(CombinedDelayMatch[[#This Row],[Adj. Average (ps)]]-CombinedDelayMatch[[#This Row],[Average 2CG (ps)]])</f>
        <v>7.67349999999999</v>
      </c>
      <c r="X40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07" s="2">
        <f>-(IFERROR(CombinedDelayMatch[[#This Row],[Adj. Average (ps)]], 0)-IFERROR(CombinedDelayMatch[[#This Row],[Average 5EV (ps)]],0))</f>
        <v>-7.6735000000000042</v>
      </c>
      <c r="Z40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08" spans="1:26" x14ac:dyDescent="0.25">
      <c r="A408">
        <v>26</v>
      </c>
      <c r="B408" s="1" t="s">
        <v>244</v>
      </c>
      <c r="C408" s="1" t="s">
        <v>245</v>
      </c>
      <c r="D408" s="1" t="s">
        <v>246</v>
      </c>
      <c r="E408">
        <v>73.695999999999998</v>
      </c>
      <c r="F408">
        <v>74.436000000000007</v>
      </c>
      <c r="G408">
        <v>46</v>
      </c>
      <c r="H408" s="1" t="s">
        <v>244</v>
      </c>
      <c r="I408" s="1" t="s">
        <v>1830</v>
      </c>
      <c r="J408" s="5" t="s">
        <v>1829</v>
      </c>
      <c r="K408">
        <v>57.713000000000001</v>
      </c>
      <c r="L408">
        <v>58.292999999999999</v>
      </c>
      <c r="O408" s="1">
        <f>AVERAGE(CombinedDelayMatch[[#This Row],[Min Trace Delay (ps)]],CombinedDelayMatch[[#This Row],[Max Trace Delay (ps)]])</f>
        <v>74.066000000000003</v>
      </c>
      <c r="P408" s="1">
        <f>AVERAGE(CombinedDelayMatch[[#This Row],[xczu5ev-sfvc784-1-e.Min Trace Delay (ps)]],CombinedDelayMatch[[#This Row],[xczu5ev-sfvc784-1-e.Max Trace Delay (ps)]])</f>
        <v>58.003</v>
      </c>
      <c r="Q408" s="1">
        <f>_xlfn.AGGREGATE(1,6,CombinedDelayMatch[[#This Row],[Average 2CG (ps)]],CombinedDelayMatch[[#This Row],[Average 5EV (ps)]])</f>
        <v>66.034500000000008</v>
      </c>
      <c r="R408" s="2">
        <f>-(IFERROR(CombinedDelayMatch[[#This Row],[Average]], 0)-IFERROR(CombinedDelayMatch[[#This Row],[Average 5EV (ps)]],0))</f>
        <v>-8.0315000000000083</v>
      </c>
      <c r="S408"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08"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08" s="4">
        <f>CombinedDelayMatch[[#This Row],[Average]]+CombinedDelayMatch[[#This Row],[5EV Adjustment]]</f>
        <v>66.034500000000008</v>
      </c>
      <c r="V408" s="4">
        <f>CombinedDelayMatch[[#This Row],[Adj. Average (ps)]]/6.5</f>
        <v>10.159153846153847</v>
      </c>
      <c r="W408" s="2">
        <f>-(CombinedDelayMatch[[#This Row],[Adj. Average (ps)]]-CombinedDelayMatch[[#This Row],[Average 2CG (ps)]])</f>
        <v>8.0314999999999941</v>
      </c>
      <c r="X40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08" s="2">
        <f>-(IFERROR(CombinedDelayMatch[[#This Row],[Adj. Average (ps)]], 0)-IFERROR(CombinedDelayMatch[[#This Row],[Average 5EV (ps)]],0))</f>
        <v>-8.0315000000000083</v>
      </c>
      <c r="Z40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09" spans="1:26" x14ac:dyDescent="0.25">
      <c r="A409">
        <v>26</v>
      </c>
      <c r="B409" s="1" t="s">
        <v>247</v>
      </c>
      <c r="C409" s="1" t="s">
        <v>248</v>
      </c>
      <c r="D409" s="1" t="s">
        <v>249</v>
      </c>
      <c r="E409">
        <v>53.56</v>
      </c>
      <c r="F409">
        <v>54.098999999999997</v>
      </c>
      <c r="G409">
        <v>46</v>
      </c>
      <c r="H409" s="1" t="s">
        <v>247</v>
      </c>
      <c r="I409" s="1" t="s">
        <v>1828</v>
      </c>
      <c r="J409" s="5" t="s">
        <v>1827</v>
      </c>
      <c r="K409">
        <v>50.338000000000001</v>
      </c>
      <c r="L409">
        <v>50.844000000000001</v>
      </c>
      <c r="O409" s="1">
        <f>AVERAGE(CombinedDelayMatch[[#This Row],[Min Trace Delay (ps)]],CombinedDelayMatch[[#This Row],[Max Trace Delay (ps)]])</f>
        <v>53.829499999999996</v>
      </c>
      <c r="P409" s="1">
        <f>AVERAGE(CombinedDelayMatch[[#This Row],[xczu5ev-sfvc784-1-e.Min Trace Delay (ps)]],CombinedDelayMatch[[#This Row],[xczu5ev-sfvc784-1-e.Max Trace Delay (ps)]])</f>
        <v>50.591000000000001</v>
      </c>
      <c r="Q409" s="1">
        <f>_xlfn.AGGREGATE(1,6,CombinedDelayMatch[[#This Row],[Average 2CG (ps)]],CombinedDelayMatch[[#This Row],[Average 5EV (ps)]])</f>
        <v>52.210250000000002</v>
      </c>
      <c r="R409" s="2">
        <f>-(IFERROR(CombinedDelayMatch[[#This Row],[Average]], 0)-IFERROR(CombinedDelayMatch[[#This Row],[Average 5EV (ps)]],0))</f>
        <v>-1.619250000000001</v>
      </c>
      <c r="S409"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09"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09" s="4">
        <f>CombinedDelayMatch[[#This Row],[Average]]+CombinedDelayMatch[[#This Row],[5EV Adjustment]]</f>
        <v>52.210250000000002</v>
      </c>
      <c r="V409" s="4">
        <f>CombinedDelayMatch[[#This Row],[Adj. Average (ps)]]/6.5</f>
        <v>8.032346153846154</v>
      </c>
      <c r="W409" s="2">
        <f>-(CombinedDelayMatch[[#This Row],[Adj. Average (ps)]]-CombinedDelayMatch[[#This Row],[Average 2CG (ps)]])</f>
        <v>1.6192499999999939</v>
      </c>
      <c r="X40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09" s="2">
        <f>-(IFERROR(CombinedDelayMatch[[#This Row],[Adj. Average (ps)]], 0)-IFERROR(CombinedDelayMatch[[#This Row],[Average 5EV (ps)]],0))</f>
        <v>-1.619250000000001</v>
      </c>
      <c r="Z40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10" spans="1:26" x14ac:dyDescent="0.25">
      <c r="A410">
        <v>26</v>
      </c>
      <c r="B410" s="1" t="s">
        <v>250</v>
      </c>
      <c r="C410" s="1" t="s">
        <v>251</v>
      </c>
      <c r="D410" s="1" t="s">
        <v>252</v>
      </c>
      <c r="E410">
        <v>57.941000000000003</v>
      </c>
      <c r="F410">
        <v>58.524000000000001</v>
      </c>
      <c r="G410">
        <v>46</v>
      </c>
      <c r="H410" s="1" t="s">
        <v>250</v>
      </c>
      <c r="I410" s="1" t="s">
        <v>1826</v>
      </c>
      <c r="J410" s="5" t="s">
        <v>1825</v>
      </c>
      <c r="K410">
        <v>49.183999999999997</v>
      </c>
      <c r="L410">
        <v>49.679000000000002</v>
      </c>
      <c r="O410" s="1">
        <f>AVERAGE(CombinedDelayMatch[[#This Row],[Min Trace Delay (ps)]],CombinedDelayMatch[[#This Row],[Max Trace Delay (ps)]])</f>
        <v>58.232500000000002</v>
      </c>
      <c r="P410" s="1">
        <f>AVERAGE(CombinedDelayMatch[[#This Row],[xczu5ev-sfvc784-1-e.Min Trace Delay (ps)]],CombinedDelayMatch[[#This Row],[xczu5ev-sfvc784-1-e.Max Trace Delay (ps)]])</f>
        <v>49.4315</v>
      </c>
      <c r="Q410" s="1">
        <f>_xlfn.AGGREGATE(1,6,CombinedDelayMatch[[#This Row],[Average 2CG (ps)]],CombinedDelayMatch[[#This Row],[Average 5EV (ps)]])</f>
        <v>53.832000000000001</v>
      </c>
      <c r="R410" s="2">
        <f>-(IFERROR(CombinedDelayMatch[[#This Row],[Average]], 0)-IFERROR(CombinedDelayMatch[[#This Row],[Average 5EV (ps)]],0))</f>
        <v>-4.400500000000001</v>
      </c>
      <c r="S410"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10"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10" s="4">
        <f>CombinedDelayMatch[[#This Row],[Average]]+CombinedDelayMatch[[#This Row],[5EV Adjustment]]</f>
        <v>53.832000000000001</v>
      </c>
      <c r="V410" s="4">
        <f>CombinedDelayMatch[[#This Row],[Adj. Average (ps)]]/6.5</f>
        <v>8.2818461538461534</v>
      </c>
      <c r="W410" s="2">
        <f>-(CombinedDelayMatch[[#This Row],[Adj. Average (ps)]]-CombinedDelayMatch[[#This Row],[Average 2CG (ps)]])</f>
        <v>4.400500000000001</v>
      </c>
      <c r="X41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10" s="2">
        <f>-(IFERROR(CombinedDelayMatch[[#This Row],[Adj. Average (ps)]], 0)-IFERROR(CombinedDelayMatch[[#This Row],[Average 5EV (ps)]],0))</f>
        <v>-4.400500000000001</v>
      </c>
      <c r="Z41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11" spans="1:26" x14ac:dyDescent="0.25">
      <c r="A411">
        <v>26</v>
      </c>
      <c r="B411" s="1" t="s">
        <v>253</v>
      </c>
      <c r="C411" s="1" t="s">
        <v>254</v>
      </c>
      <c r="D411" s="1" t="s">
        <v>255</v>
      </c>
      <c r="E411">
        <v>75.143000000000001</v>
      </c>
      <c r="F411">
        <v>75.899000000000001</v>
      </c>
      <c r="G411">
        <v>46</v>
      </c>
      <c r="H411" s="1" t="s">
        <v>253</v>
      </c>
      <c r="I411" s="1" t="s">
        <v>1824</v>
      </c>
      <c r="J411" s="5" t="s">
        <v>1823</v>
      </c>
      <c r="K411">
        <v>57.143000000000001</v>
      </c>
      <c r="L411">
        <v>57.716999999999999</v>
      </c>
      <c r="O411" s="1">
        <f>AVERAGE(CombinedDelayMatch[[#This Row],[Min Trace Delay (ps)]],CombinedDelayMatch[[#This Row],[Max Trace Delay (ps)]])</f>
        <v>75.521000000000001</v>
      </c>
      <c r="P411" s="1">
        <f>AVERAGE(CombinedDelayMatch[[#This Row],[xczu5ev-sfvc784-1-e.Min Trace Delay (ps)]],CombinedDelayMatch[[#This Row],[xczu5ev-sfvc784-1-e.Max Trace Delay (ps)]])</f>
        <v>57.43</v>
      </c>
      <c r="Q411" s="1">
        <f>_xlfn.AGGREGATE(1,6,CombinedDelayMatch[[#This Row],[Average 2CG (ps)]],CombinedDelayMatch[[#This Row],[Average 5EV (ps)]])</f>
        <v>66.475499999999997</v>
      </c>
      <c r="R411" s="2">
        <f>-(IFERROR(CombinedDelayMatch[[#This Row],[Average]], 0)-IFERROR(CombinedDelayMatch[[#This Row],[Average 5EV (ps)]],0))</f>
        <v>-9.045499999999997</v>
      </c>
      <c r="S411"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11"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11" s="4">
        <f>CombinedDelayMatch[[#This Row],[Average]]+CombinedDelayMatch[[#This Row],[5EV Adjustment]]</f>
        <v>66.475499999999997</v>
      </c>
      <c r="V411" s="4">
        <f>CombinedDelayMatch[[#This Row],[Adj. Average (ps)]]/6.5</f>
        <v>10.227</v>
      </c>
      <c r="W411" s="2">
        <f>-(CombinedDelayMatch[[#This Row],[Adj. Average (ps)]]-CombinedDelayMatch[[#This Row],[Average 2CG (ps)]])</f>
        <v>9.0455000000000041</v>
      </c>
      <c r="X41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11" s="2">
        <f>-(IFERROR(CombinedDelayMatch[[#This Row],[Adj. Average (ps)]], 0)-IFERROR(CombinedDelayMatch[[#This Row],[Average 5EV (ps)]],0))</f>
        <v>-9.045499999999997</v>
      </c>
      <c r="Z41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12" spans="1:26" x14ac:dyDescent="0.25">
      <c r="A412">
        <v>26</v>
      </c>
      <c r="B412" s="1" t="s">
        <v>256</v>
      </c>
      <c r="C412" s="1" t="s">
        <v>257</v>
      </c>
      <c r="D412" s="1" t="s">
        <v>258</v>
      </c>
      <c r="E412">
        <v>74.197999999999993</v>
      </c>
      <c r="F412">
        <v>74.944000000000003</v>
      </c>
      <c r="G412">
        <v>46</v>
      </c>
      <c r="H412" s="1" t="s">
        <v>256</v>
      </c>
      <c r="I412" s="1" t="s">
        <v>1822</v>
      </c>
      <c r="J412" s="5" t="s">
        <v>1821</v>
      </c>
      <c r="K412">
        <v>50.56</v>
      </c>
      <c r="L412">
        <v>51.067999999999998</v>
      </c>
      <c r="O412" s="1">
        <f>AVERAGE(CombinedDelayMatch[[#This Row],[Min Trace Delay (ps)]],CombinedDelayMatch[[#This Row],[Max Trace Delay (ps)]])</f>
        <v>74.570999999999998</v>
      </c>
      <c r="P412" s="1">
        <f>AVERAGE(CombinedDelayMatch[[#This Row],[xczu5ev-sfvc784-1-e.Min Trace Delay (ps)]],CombinedDelayMatch[[#This Row],[xczu5ev-sfvc784-1-e.Max Trace Delay (ps)]])</f>
        <v>50.814</v>
      </c>
      <c r="Q412" s="1">
        <f>_xlfn.AGGREGATE(1,6,CombinedDelayMatch[[#This Row],[Average 2CG (ps)]],CombinedDelayMatch[[#This Row],[Average 5EV (ps)]])</f>
        <v>62.692499999999995</v>
      </c>
      <c r="R412" s="2">
        <f>-(IFERROR(CombinedDelayMatch[[#This Row],[Average]], 0)-IFERROR(CombinedDelayMatch[[#This Row],[Average 5EV (ps)]],0))</f>
        <v>-11.878499999999995</v>
      </c>
      <c r="S412"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12"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12" s="4">
        <f>CombinedDelayMatch[[#This Row],[Average]]+CombinedDelayMatch[[#This Row],[5EV Adjustment]]</f>
        <v>62.692499999999995</v>
      </c>
      <c r="V412" s="4">
        <f>CombinedDelayMatch[[#This Row],[Adj. Average (ps)]]/6.5</f>
        <v>9.6449999999999996</v>
      </c>
      <c r="W412" s="2">
        <f>-(CombinedDelayMatch[[#This Row],[Adj. Average (ps)]]-CombinedDelayMatch[[#This Row],[Average 2CG (ps)]])</f>
        <v>11.878500000000003</v>
      </c>
      <c r="X41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12" s="2">
        <f>-(IFERROR(CombinedDelayMatch[[#This Row],[Adj. Average (ps)]], 0)-IFERROR(CombinedDelayMatch[[#This Row],[Average 5EV (ps)]],0))</f>
        <v>-11.878499999999995</v>
      </c>
      <c r="Z41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13" spans="1:26" x14ac:dyDescent="0.25">
      <c r="A413">
        <v>26</v>
      </c>
      <c r="B413" s="1" t="s">
        <v>259</v>
      </c>
      <c r="C413" s="1" t="s">
        <v>260</v>
      </c>
      <c r="D413" s="1" t="s">
        <v>261</v>
      </c>
      <c r="E413">
        <v>60.518000000000001</v>
      </c>
      <c r="F413">
        <v>61.127000000000002</v>
      </c>
      <c r="G413">
        <v>46</v>
      </c>
      <c r="H413" s="1" t="s">
        <v>259</v>
      </c>
      <c r="I413" s="1" t="s">
        <v>1820</v>
      </c>
      <c r="J413" s="5" t="s">
        <v>1819</v>
      </c>
      <c r="K413">
        <v>55.375999999999998</v>
      </c>
      <c r="L413">
        <v>55.933</v>
      </c>
      <c r="O413" s="1">
        <f>AVERAGE(CombinedDelayMatch[[#This Row],[Min Trace Delay (ps)]],CombinedDelayMatch[[#This Row],[Max Trace Delay (ps)]])</f>
        <v>60.822500000000005</v>
      </c>
      <c r="P413" s="1">
        <f>AVERAGE(CombinedDelayMatch[[#This Row],[xczu5ev-sfvc784-1-e.Min Trace Delay (ps)]],CombinedDelayMatch[[#This Row],[xczu5ev-sfvc784-1-e.Max Trace Delay (ps)]])</f>
        <v>55.654499999999999</v>
      </c>
      <c r="Q413" s="1">
        <f>_xlfn.AGGREGATE(1,6,CombinedDelayMatch[[#This Row],[Average 2CG (ps)]],CombinedDelayMatch[[#This Row],[Average 5EV (ps)]])</f>
        <v>58.238500000000002</v>
      </c>
      <c r="R413" s="2">
        <f>-(IFERROR(CombinedDelayMatch[[#This Row],[Average]], 0)-IFERROR(CombinedDelayMatch[[#This Row],[Average 5EV (ps)]],0))</f>
        <v>-2.5840000000000032</v>
      </c>
      <c r="S413"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13"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13" s="4">
        <f>CombinedDelayMatch[[#This Row],[Average]]+CombinedDelayMatch[[#This Row],[5EV Adjustment]]</f>
        <v>58.238500000000002</v>
      </c>
      <c r="V413" s="4">
        <f>CombinedDelayMatch[[#This Row],[Adj. Average (ps)]]/6.5</f>
        <v>8.9597692307692309</v>
      </c>
      <c r="W413" s="2">
        <f>-(CombinedDelayMatch[[#This Row],[Adj. Average (ps)]]-CombinedDelayMatch[[#This Row],[Average 2CG (ps)]])</f>
        <v>2.5840000000000032</v>
      </c>
      <c r="X41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13" s="2">
        <f>-(IFERROR(CombinedDelayMatch[[#This Row],[Adj. Average (ps)]], 0)-IFERROR(CombinedDelayMatch[[#This Row],[Average 5EV (ps)]],0))</f>
        <v>-2.5840000000000032</v>
      </c>
      <c r="Z41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14" spans="1:26" x14ac:dyDescent="0.25">
      <c r="A414">
        <v>26</v>
      </c>
      <c r="B414" s="1" t="s">
        <v>262</v>
      </c>
      <c r="C414" s="1" t="s">
        <v>263</v>
      </c>
      <c r="D414" s="1" t="s">
        <v>264</v>
      </c>
      <c r="E414">
        <v>70.406000000000006</v>
      </c>
      <c r="F414">
        <v>71.114000000000004</v>
      </c>
      <c r="G414">
        <v>46</v>
      </c>
      <c r="H414" s="1" t="s">
        <v>262</v>
      </c>
      <c r="I414" s="1" t="s">
        <v>1818</v>
      </c>
      <c r="J414" s="5" t="s">
        <v>1817</v>
      </c>
      <c r="K414">
        <v>68.734999999999999</v>
      </c>
      <c r="L414">
        <v>69.426000000000002</v>
      </c>
      <c r="O414" s="1">
        <f>AVERAGE(CombinedDelayMatch[[#This Row],[Min Trace Delay (ps)]],CombinedDelayMatch[[#This Row],[Max Trace Delay (ps)]])</f>
        <v>70.760000000000005</v>
      </c>
      <c r="P414" s="1">
        <f>AVERAGE(CombinedDelayMatch[[#This Row],[xczu5ev-sfvc784-1-e.Min Trace Delay (ps)]],CombinedDelayMatch[[#This Row],[xczu5ev-sfvc784-1-e.Max Trace Delay (ps)]])</f>
        <v>69.080500000000001</v>
      </c>
      <c r="Q414" s="1">
        <f>_xlfn.AGGREGATE(1,6,CombinedDelayMatch[[#This Row],[Average 2CG (ps)]],CombinedDelayMatch[[#This Row],[Average 5EV (ps)]])</f>
        <v>69.92025000000001</v>
      </c>
      <c r="R414" s="2">
        <f>-(IFERROR(CombinedDelayMatch[[#This Row],[Average]], 0)-IFERROR(CombinedDelayMatch[[#This Row],[Average 5EV (ps)]],0))</f>
        <v>-0.83975000000000932</v>
      </c>
      <c r="S414"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14"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14" s="4">
        <f>CombinedDelayMatch[[#This Row],[Average]]+CombinedDelayMatch[[#This Row],[5EV Adjustment]]</f>
        <v>69.92025000000001</v>
      </c>
      <c r="V414" s="4">
        <f>CombinedDelayMatch[[#This Row],[Adj. Average (ps)]]/6.5</f>
        <v>10.756961538461541</v>
      </c>
      <c r="W414" s="2">
        <f>-(CombinedDelayMatch[[#This Row],[Adj. Average (ps)]]-CombinedDelayMatch[[#This Row],[Average 2CG (ps)]])</f>
        <v>0.83974999999999511</v>
      </c>
      <c r="X41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14" s="2">
        <f>-(IFERROR(CombinedDelayMatch[[#This Row],[Adj. Average (ps)]], 0)-IFERROR(CombinedDelayMatch[[#This Row],[Average 5EV (ps)]],0))</f>
        <v>-0.83975000000000932</v>
      </c>
      <c r="Z41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15" spans="1:26" x14ac:dyDescent="0.25">
      <c r="A415">
        <v>26</v>
      </c>
      <c r="B415" s="1" t="s">
        <v>265</v>
      </c>
      <c r="C415" s="1" t="s">
        <v>266</v>
      </c>
      <c r="D415" s="1" t="s">
        <v>267</v>
      </c>
      <c r="E415">
        <v>60.113</v>
      </c>
      <c r="F415">
        <v>60.716999999999999</v>
      </c>
      <c r="G415">
        <v>46</v>
      </c>
      <c r="H415" s="1" t="s">
        <v>265</v>
      </c>
      <c r="I415" s="1" t="s">
        <v>1816</v>
      </c>
      <c r="J415" s="5" t="s">
        <v>1815</v>
      </c>
      <c r="K415">
        <v>76.748000000000005</v>
      </c>
      <c r="L415">
        <v>77.519000000000005</v>
      </c>
      <c r="O415" s="1">
        <f>AVERAGE(CombinedDelayMatch[[#This Row],[Min Trace Delay (ps)]],CombinedDelayMatch[[#This Row],[Max Trace Delay (ps)]])</f>
        <v>60.414999999999999</v>
      </c>
      <c r="P415" s="1">
        <f>AVERAGE(CombinedDelayMatch[[#This Row],[xczu5ev-sfvc784-1-e.Min Trace Delay (ps)]],CombinedDelayMatch[[#This Row],[xczu5ev-sfvc784-1-e.Max Trace Delay (ps)]])</f>
        <v>77.133499999999998</v>
      </c>
      <c r="Q415" s="1">
        <f>_xlfn.AGGREGATE(1,6,CombinedDelayMatch[[#This Row],[Average 2CG (ps)]],CombinedDelayMatch[[#This Row],[Average 5EV (ps)]])</f>
        <v>68.774249999999995</v>
      </c>
      <c r="R415" s="2">
        <f>-(IFERROR(CombinedDelayMatch[[#This Row],[Average]], 0)-IFERROR(CombinedDelayMatch[[#This Row],[Average 5EV (ps)]],0))</f>
        <v>8.359250000000003</v>
      </c>
      <c r="S415"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15"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15" s="4">
        <f>CombinedDelayMatch[[#This Row],[Average]]+CombinedDelayMatch[[#This Row],[5EV Adjustment]]</f>
        <v>68.774249999999995</v>
      </c>
      <c r="V415" s="4">
        <f>CombinedDelayMatch[[#This Row],[Adj. Average (ps)]]/6.5</f>
        <v>10.580653846153846</v>
      </c>
      <c r="W415" s="2">
        <f>-(CombinedDelayMatch[[#This Row],[Adj. Average (ps)]]-CombinedDelayMatch[[#This Row],[Average 2CG (ps)]])</f>
        <v>-8.3592499999999959</v>
      </c>
      <c r="X41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15" s="2">
        <f>-(IFERROR(CombinedDelayMatch[[#This Row],[Adj. Average (ps)]], 0)-IFERROR(CombinedDelayMatch[[#This Row],[Average 5EV (ps)]],0))</f>
        <v>8.359250000000003</v>
      </c>
      <c r="Z41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16" spans="1:26" x14ac:dyDescent="0.25">
      <c r="A416">
        <v>26</v>
      </c>
      <c r="B416" s="1" t="s">
        <v>268</v>
      </c>
      <c r="C416" s="1" t="s">
        <v>269</v>
      </c>
      <c r="D416" s="1" t="s">
        <v>270</v>
      </c>
      <c r="E416">
        <v>60.631999999999998</v>
      </c>
      <c r="F416">
        <v>61.241</v>
      </c>
      <c r="G416">
        <v>46</v>
      </c>
      <c r="H416" s="1" t="s">
        <v>268</v>
      </c>
      <c r="I416" s="1" t="s">
        <v>1814</v>
      </c>
      <c r="J416" s="5" t="s">
        <v>1813</v>
      </c>
      <c r="K416">
        <v>73.600999999999999</v>
      </c>
      <c r="L416">
        <v>74.340999999999994</v>
      </c>
      <c r="O416" s="1">
        <f>AVERAGE(CombinedDelayMatch[[#This Row],[Min Trace Delay (ps)]],CombinedDelayMatch[[#This Row],[Max Trace Delay (ps)]])</f>
        <v>60.936499999999995</v>
      </c>
      <c r="P416" s="1">
        <f>AVERAGE(CombinedDelayMatch[[#This Row],[xczu5ev-sfvc784-1-e.Min Trace Delay (ps)]],CombinedDelayMatch[[#This Row],[xczu5ev-sfvc784-1-e.Max Trace Delay (ps)]])</f>
        <v>73.971000000000004</v>
      </c>
      <c r="Q416" s="1">
        <f>_xlfn.AGGREGATE(1,6,CombinedDelayMatch[[#This Row],[Average 2CG (ps)]],CombinedDelayMatch[[#This Row],[Average 5EV (ps)]])</f>
        <v>67.453749999999999</v>
      </c>
      <c r="R416" s="2">
        <f>-(IFERROR(CombinedDelayMatch[[#This Row],[Average]], 0)-IFERROR(CombinedDelayMatch[[#This Row],[Average 5EV (ps)]],0))</f>
        <v>6.5172500000000042</v>
      </c>
      <c r="S416"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16"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16" s="4">
        <f>CombinedDelayMatch[[#This Row],[Average]]+CombinedDelayMatch[[#This Row],[5EV Adjustment]]</f>
        <v>67.453749999999999</v>
      </c>
      <c r="V416" s="4">
        <f>CombinedDelayMatch[[#This Row],[Adj. Average (ps)]]/6.5</f>
        <v>10.3775</v>
      </c>
      <c r="W416" s="2">
        <f>-(CombinedDelayMatch[[#This Row],[Adj. Average (ps)]]-CombinedDelayMatch[[#This Row],[Average 2CG (ps)]])</f>
        <v>-6.5172500000000042</v>
      </c>
      <c r="X41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16" s="2">
        <f>-(IFERROR(CombinedDelayMatch[[#This Row],[Adj. Average (ps)]], 0)-IFERROR(CombinedDelayMatch[[#This Row],[Average 5EV (ps)]],0))</f>
        <v>6.5172500000000042</v>
      </c>
      <c r="Z41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17" spans="1:26" x14ac:dyDescent="0.25">
      <c r="A417">
        <v>64</v>
      </c>
      <c r="B417" s="1" t="s">
        <v>349</v>
      </c>
      <c r="C417" s="1" t="s">
        <v>350</v>
      </c>
      <c r="D417" s="1" t="s">
        <v>351</v>
      </c>
      <c r="E417">
        <v>67.667000000000002</v>
      </c>
      <c r="F417">
        <v>68.346999999999994</v>
      </c>
      <c r="G417">
        <v>64</v>
      </c>
      <c r="H417" s="1" t="s">
        <v>349</v>
      </c>
      <c r="I417" s="1" t="s">
        <v>1811</v>
      </c>
      <c r="J417" s="5" t="s">
        <v>351</v>
      </c>
      <c r="K417">
        <v>110.363</v>
      </c>
      <c r="L417">
        <v>111.47199999999999</v>
      </c>
      <c r="O417" s="1">
        <f>AVERAGE(CombinedDelayMatch[[#This Row],[Min Trace Delay (ps)]],CombinedDelayMatch[[#This Row],[Max Trace Delay (ps)]])</f>
        <v>68.007000000000005</v>
      </c>
      <c r="P417" s="1">
        <f>AVERAGE(CombinedDelayMatch[[#This Row],[xczu5ev-sfvc784-1-e.Min Trace Delay (ps)]],CombinedDelayMatch[[#This Row],[xczu5ev-sfvc784-1-e.Max Trace Delay (ps)]])</f>
        <v>110.91749999999999</v>
      </c>
      <c r="Q417" s="1">
        <f>_xlfn.AGGREGATE(1,6,CombinedDelayMatch[[#This Row],[Average 2CG (ps)]],CombinedDelayMatch[[#This Row],[Average 5EV (ps)]])</f>
        <v>89.462249999999997</v>
      </c>
      <c r="R417" s="2">
        <f>-(IFERROR(CombinedDelayMatch[[#This Row],[Average]], 0)-IFERROR(CombinedDelayMatch[[#This Row],[Average 5EV (ps)]],0))</f>
        <v>21.455249999999992</v>
      </c>
      <c r="S417"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17"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17" s="4">
        <f>CombinedDelayMatch[[#This Row],[Average]]+CombinedDelayMatch[[#This Row],[5EV Adjustment]]</f>
        <v>89.462249999999997</v>
      </c>
      <c r="V417" s="4">
        <f>CombinedDelayMatch[[#This Row],[Adj. Average (ps)]]/6.5</f>
        <v>13.763423076923077</v>
      </c>
      <c r="W417" s="2">
        <f>-(CombinedDelayMatch[[#This Row],[Adj. Average (ps)]]-CombinedDelayMatch[[#This Row],[Average 2CG (ps)]])</f>
        <v>-21.455249999999992</v>
      </c>
      <c r="X41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17" s="2">
        <f>-(IFERROR(CombinedDelayMatch[[#This Row],[Adj. Average (ps)]], 0)-IFERROR(CombinedDelayMatch[[#This Row],[Average 5EV (ps)]],0))</f>
        <v>21.455249999999992</v>
      </c>
      <c r="Z41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18" spans="1:26" x14ac:dyDescent="0.25">
      <c r="A418">
        <v>64</v>
      </c>
      <c r="B418" s="1" t="s">
        <v>352</v>
      </c>
      <c r="C418" s="1" t="s">
        <v>353</v>
      </c>
      <c r="D418" s="1" t="s">
        <v>354</v>
      </c>
      <c r="E418">
        <v>97.102999999999994</v>
      </c>
      <c r="F418">
        <v>98.078999999999994</v>
      </c>
      <c r="G418">
        <v>64</v>
      </c>
      <c r="H418" s="1" t="s">
        <v>352</v>
      </c>
      <c r="I418" s="1" t="s">
        <v>1810</v>
      </c>
      <c r="J418" s="5" t="s">
        <v>354</v>
      </c>
      <c r="K418">
        <v>131.18600000000001</v>
      </c>
      <c r="L418">
        <v>132.50399999999999</v>
      </c>
      <c r="O418" s="1">
        <f>AVERAGE(CombinedDelayMatch[[#This Row],[Min Trace Delay (ps)]],CombinedDelayMatch[[#This Row],[Max Trace Delay (ps)]])</f>
        <v>97.590999999999994</v>
      </c>
      <c r="P418" s="1">
        <f>AVERAGE(CombinedDelayMatch[[#This Row],[xczu5ev-sfvc784-1-e.Min Trace Delay (ps)]],CombinedDelayMatch[[#This Row],[xczu5ev-sfvc784-1-e.Max Trace Delay (ps)]])</f>
        <v>131.845</v>
      </c>
      <c r="Q418" s="1">
        <f>_xlfn.AGGREGATE(1,6,CombinedDelayMatch[[#This Row],[Average 2CG (ps)]],CombinedDelayMatch[[#This Row],[Average 5EV (ps)]])</f>
        <v>114.71799999999999</v>
      </c>
      <c r="R418" s="2">
        <f>-(IFERROR(CombinedDelayMatch[[#This Row],[Average]], 0)-IFERROR(CombinedDelayMatch[[#This Row],[Average 5EV (ps)]],0))</f>
        <v>17.12700000000001</v>
      </c>
      <c r="S418"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18"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18" s="4">
        <f>CombinedDelayMatch[[#This Row],[Average]]+CombinedDelayMatch[[#This Row],[5EV Adjustment]]</f>
        <v>114.71799999999999</v>
      </c>
      <c r="V418" s="4">
        <f>CombinedDelayMatch[[#This Row],[Adj. Average (ps)]]/6.5</f>
        <v>17.648923076923076</v>
      </c>
      <c r="W418" s="2">
        <f>-(CombinedDelayMatch[[#This Row],[Adj. Average (ps)]]-CombinedDelayMatch[[#This Row],[Average 2CG (ps)]])</f>
        <v>-17.126999999999995</v>
      </c>
      <c r="X41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18" s="2">
        <f>-(IFERROR(CombinedDelayMatch[[#This Row],[Adj. Average (ps)]], 0)-IFERROR(CombinedDelayMatch[[#This Row],[Average 5EV (ps)]],0))</f>
        <v>17.12700000000001</v>
      </c>
      <c r="Z41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19" spans="1:26" x14ac:dyDescent="0.25">
      <c r="A419">
        <v>64</v>
      </c>
      <c r="B419" s="1" t="s">
        <v>355</v>
      </c>
      <c r="C419" s="1" t="s">
        <v>356</v>
      </c>
      <c r="D419" s="1" t="s">
        <v>357</v>
      </c>
      <c r="E419">
        <v>78.13</v>
      </c>
      <c r="F419">
        <v>78.915999999999997</v>
      </c>
      <c r="G419">
        <v>64</v>
      </c>
      <c r="H419" s="1" t="s">
        <v>355</v>
      </c>
      <c r="I419" s="1" t="s">
        <v>1809</v>
      </c>
      <c r="J419" s="5" t="s">
        <v>357</v>
      </c>
      <c r="K419">
        <v>101.113</v>
      </c>
      <c r="L419">
        <v>102.129</v>
      </c>
      <c r="O419" s="1">
        <f>AVERAGE(CombinedDelayMatch[[#This Row],[Min Trace Delay (ps)]],CombinedDelayMatch[[#This Row],[Max Trace Delay (ps)]])</f>
        <v>78.522999999999996</v>
      </c>
      <c r="P419" s="1">
        <f>AVERAGE(CombinedDelayMatch[[#This Row],[xczu5ev-sfvc784-1-e.Min Trace Delay (ps)]],CombinedDelayMatch[[#This Row],[xczu5ev-sfvc784-1-e.Max Trace Delay (ps)]])</f>
        <v>101.62100000000001</v>
      </c>
      <c r="Q419" s="1">
        <f>_xlfn.AGGREGATE(1,6,CombinedDelayMatch[[#This Row],[Average 2CG (ps)]],CombinedDelayMatch[[#This Row],[Average 5EV (ps)]])</f>
        <v>90.072000000000003</v>
      </c>
      <c r="R419" s="2">
        <f>-(IFERROR(CombinedDelayMatch[[#This Row],[Average]], 0)-IFERROR(CombinedDelayMatch[[#This Row],[Average 5EV (ps)]],0))</f>
        <v>11.549000000000007</v>
      </c>
      <c r="S419"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19"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19" s="4">
        <f>CombinedDelayMatch[[#This Row],[Average]]+CombinedDelayMatch[[#This Row],[5EV Adjustment]]</f>
        <v>90.072000000000003</v>
      </c>
      <c r="V419" s="4">
        <f>CombinedDelayMatch[[#This Row],[Adj. Average (ps)]]/6.5</f>
        <v>13.857230769230769</v>
      </c>
      <c r="W419" s="2">
        <f>-(CombinedDelayMatch[[#This Row],[Adj. Average (ps)]]-CombinedDelayMatch[[#This Row],[Average 2CG (ps)]])</f>
        <v>-11.549000000000007</v>
      </c>
      <c r="X41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19" s="2">
        <f>-(IFERROR(CombinedDelayMatch[[#This Row],[Adj. Average (ps)]], 0)-IFERROR(CombinedDelayMatch[[#This Row],[Average 5EV (ps)]],0))</f>
        <v>11.549000000000007</v>
      </c>
      <c r="Z41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20" spans="1:26" x14ac:dyDescent="0.25">
      <c r="A420">
        <v>64</v>
      </c>
      <c r="B420" s="1" t="s">
        <v>358</v>
      </c>
      <c r="C420" s="1" t="s">
        <v>359</v>
      </c>
      <c r="D420" s="1" t="s">
        <v>360</v>
      </c>
      <c r="E420">
        <v>114.49</v>
      </c>
      <c r="F420">
        <v>115.64100000000001</v>
      </c>
      <c r="G420">
        <v>64</v>
      </c>
      <c r="H420" s="1" t="s">
        <v>358</v>
      </c>
      <c r="I420" s="1" t="s">
        <v>1808</v>
      </c>
      <c r="J420" s="5" t="s">
        <v>360</v>
      </c>
      <c r="K420">
        <v>138.67500000000001</v>
      </c>
      <c r="L420">
        <v>140.06800000000001</v>
      </c>
      <c r="O420" s="1">
        <f>AVERAGE(CombinedDelayMatch[[#This Row],[Min Trace Delay (ps)]],CombinedDelayMatch[[#This Row],[Max Trace Delay (ps)]])</f>
        <v>115.0655</v>
      </c>
      <c r="P420" s="1">
        <f>AVERAGE(CombinedDelayMatch[[#This Row],[xczu5ev-sfvc784-1-e.Min Trace Delay (ps)]],CombinedDelayMatch[[#This Row],[xczu5ev-sfvc784-1-e.Max Trace Delay (ps)]])</f>
        <v>139.37150000000003</v>
      </c>
      <c r="Q420" s="1">
        <f>_xlfn.AGGREGATE(1,6,CombinedDelayMatch[[#This Row],[Average 2CG (ps)]],CombinedDelayMatch[[#This Row],[Average 5EV (ps)]])</f>
        <v>127.21850000000001</v>
      </c>
      <c r="R420" s="2">
        <f>-(IFERROR(CombinedDelayMatch[[#This Row],[Average]], 0)-IFERROR(CombinedDelayMatch[[#This Row],[Average 5EV (ps)]],0))</f>
        <v>12.15300000000002</v>
      </c>
      <c r="S420"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20"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20" s="4">
        <f>CombinedDelayMatch[[#This Row],[Average]]+CombinedDelayMatch[[#This Row],[5EV Adjustment]]</f>
        <v>127.21850000000001</v>
      </c>
      <c r="V420" s="4">
        <f>CombinedDelayMatch[[#This Row],[Adj. Average (ps)]]/6.5</f>
        <v>19.572076923076924</v>
      </c>
      <c r="W420" s="2">
        <f>-(CombinedDelayMatch[[#This Row],[Adj. Average (ps)]]-CombinedDelayMatch[[#This Row],[Average 2CG (ps)]])</f>
        <v>-12.153000000000006</v>
      </c>
      <c r="X42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20" s="2">
        <f>-(IFERROR(CombinedDelayMatch[[#This Row],[Adj. Average (ps)]], 0)-IFERROR(CombinedDelayMatch[[#This Row],[Average 5EV (ps)]],0))</f>
        <v>12.15300000000002</v>
      </c>
      <c r="Z42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21" spans="1:26" x14ac:dyDescent="0.25">
      <c r="A421">
        <v>65</v>
      </c>
      <c r="B421" s="1" t="s">
        <v>512</v>
      </c>
      <c r="C421" s="1" t="s">
        <v>513</v>
      </c>
      <c r="D421" s="1" t="s">
        <v>514</v>
      </c>
      <c r="E421">
        <v>95.941000000000003</v>
      </c>
      <c r="F421">
        <v>96.905000000000001</v>
      </c>
      <c r="G421">
        <v>65</v>
      </c>
      <c r="H421" s="1" t="s">
        <v>512</v>
      </c>
      <c r="I421" s="1" t="s">
        <v>1759</v>
      </c>
      <c r="J421" s="5" t="s">
        <v>514</v>
      </c>
      <c r="K421">
        <v>99.153999999999996</v>
      </c>
      <c r="L421">
        <v>100.151</v>
      </c>
      <c r="O421" s="1">
        <f>AVERAGE(CombinedDelayMatch[[#This Row],[Min Trace Delay (ps)]],CombinedDelayMatch[[#This Row],[Max Trace Delay (ps)]])</f>
        <v>96.423000000000002</v>
      </c>
      <c r="P421" s="1">
        <f>AVERAGE(CombinedDelayMatch[[#This Row],[xczu5ev-sfvc784-1-e.Min Trace Delay (ps)]],CombinedDelayMatch[[#This Row],[xczu5ev-sfvc784-1-e.Max Trace Delay (ps)]])</f>
        <v>99.652500000000003</v>
      </c>
      <c r="Q421" s="1">
        <f>_xlfn.AGGREGATE(1,6,CombinedDelayMatch[[#This Row],[Average 2CG (ps)]],CombinedDelayMatch[[#This Row],[Average 5EV (ps)]])</f>
        <v>98.037750000000003</v>
      </c>
      <c r="R421" s="2">
        <f>-(IFERROR(CombinedDelayMatch[[#This Row],[Average]], 0)-IFERROR(CombinedDelayMatch[[#This Row],[Average 5EV (ps)]],0))</f>
        <v>1.6147500000000008</v>
      </c>
      <c r="S421"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21"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21" s="4">
        <f>CombinedDelayMatch[[#This Row],[Average]]+CombinedDelayMatch[[#This Row],[5EV Adjustment]]</f>
        <v>98.037750000000003</v>
      </c>
      <c r="V421" s="4">
        <f>CombinedDelayMatch[[#This Row],[Adj. Average (ps)]]/6.5</f>
        <v>15.082730769230769</v>
      </c>
      <c r="W421" s="2">
        <f>-(CombinedDelayMatch[[#This Row],[Adj. Average (ps)]]-CombinedDelayMatch[[#This Row],[Average 2CG (ps)]])</f>
        <v>-1.6147500000000008</v>
      </c>
      <c r="X42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21" s="2">
        <f>-(IFERROR(CombinedDelayMatch[[#This Row],[Adj. Average (ps)]], 0)-IFERROR(CombinedDelayMatch[[#This Row],[Average 5EV (ps)]],0))</f>
        <v>1.6147500000000008</v>
      </c>
      <c r="Z42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22" spans="1:26" x14ac:dyDescent="0.25">
      <c r="A422">
        <v>65</v>
      </c>
      <c r="B422" s="1" t="s">
        <v>515</v>
      </c>
      <c r="C422" s="1" t="s">
        <v>516</v>
      </c>
      <c r="D422" s="1" t="s">
        <v>517</v>
      </c>
      <c r="E422">
        <v>96.019000000000005</v>
      </c>
      <c r="F422">
        <v>96.983999999999995</v>
      </c>
      <c r="G422">
        <v>65</v>
      </c>
      <c r="H422" s="1" t="s">
        <v>515</v>
      </c>
      <c r="I422" s="1" t="s">
        <v>1758</v>
      </c>
      <c r="J422" s="5" t="s">
        <v>517</v>
      </c>
      <c r="K422">
        <v>130.52799999999999</v>
      </c>
      <c r="L422">
        <v>131.839</v>
      </c>
      <c r="O422" s="1">
        <f>AVERAGE(CombinedDelayMatch[[#This Row],[Min Trace Delay (ps)]],CombinedDelayMatch[[#This Row],[Max Trace Delay (ps)]])</f>
        <v>96.501499999999993</v>
      </c>
      <c r="P422" s="1">
        <f>AVERAGE(CombinedDelayMatch[[#This Row],[xczu5ev-sfvc784-1-e.Min Trace Delay (ps)]],CombinedDelayMatch[[#This Row],[xczu5ev-sfvc784-1-e.Max Trace Delay (ps)]])</f>
        <v>131.18349999999998</v>
      </c>
      <c r="Q422" s="1">
        <f>_xlfn.AGGREGATE(1,6,CombinedDelayMatch[[#This Row],[Average 2CG (ps)]],CombinedDelayMatch[[#This Row],[Average 5EV (ps)]])</f>
        <v>113.84249999999999</v>
      </c>
      <c r="R422" s="2">
        <f>-(IFERROR(CombinedDelayMatch[[#This Row],[Average]], 0)-IFERROR(CombinedDelayMatch[[#This Row],[Average 5EV (ps)]],0))</f>
        <v>17.340999999999994</v>
      </c>
      <c r="S422"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22"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22" s="4">
        <f>CombinedDelayMatch[[#This Row],[Average]]+CombinedDelayMatch[[#This Row],[5EV Adjustment]]</f>
        <v>113.84249999999999</v>
      </c>
      <c r="V422" s="4">
        <f>CombinedDelayMatch[[#This Row],[Adj. Average (ps)]]/6.5</f>
        <v>17.514230769230767</v>
      </c>
      <c r="W422" s="2">
        <f>-(CombinedDelayMatch[[#This Row],[Adj. Average (ps)]]-CombinedDelayMatch[[#This Row],[Average 2CG (ps)]])</f>
        <v>-17.340999999999994</v>
      </c>
      <c r="X42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22" s="2">
        <f>-(IFERROR(CombinedDelayMatch[[#This Row],[Adj. Average (ps)]], 0)-IFERROR(CombinedDelayMatch[[#This Row],[Average 5EV (ps)]],0))</f>
        <v>17.340999999999994</v>
      </c>
      <c r="Z42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23" spans="1:26" x14ac:dyDescent="0.25">
      <c r="A423">
        <v>65</v>
      </c>
      <c r="B423" s="1" t="s">
        <v>518</v>
      </c>
      <c r="C423" s="1" t="s">
        <v>519</v>
      </c>
      <c r="D423" s="1" t="s">
        <v>520</v>
      </c>
      <c r="E423">
        <v>82.885999999999996</v>
      </c>
      <c r="F423">
        <v>83.718999999999994</v>
      </c>
      <c r="G423">
        <v>65</v>
      </c>
      <c r="H423" s="1" t="s">
        <v>518</v>
      </c>
      <c r="I423" s="1" t="s">
        <v>1757</v>
      </c>
      <c r="J423" s="5" t="s">
        <v>520</v>
      </c>
      <c r="K423">
        <v>73.879000000000005</v>
      </c>
      <c r="L423">
        <v>74.622</v>
      </c>
      <c r="O423" s="1">
        <f>AVERAGE(CombinedDelayMatch[[#This Row],[Min Trace Delay (ps)]],CombinedDelayMatch[[#This Row],[Max Trace Delay (ps)]])</f>
        <v>83.302499999999995</v>
      </c>
      <c r="P423" s="1">
        <f>AVERAGE(CombinedDelayMatch[[#This Row],[xczu5ev-sfvc784-1-e.Min Trace Delay (ps)]],CombinedDelayMatch[[#This Row],[xczu5ev-sfvc784-1-e.Max Trace Delay (ps)]])</f>
        <v>74.250500000000002</v>
      </c>
      <c r="Q423" s="1">
        <f>_xlfn.AGGREGATE(1,6,CombinedDelayMatch[[#This Row],[Average 2CG (ps)]],CombinedDelayMatch[[#This Row],[Average 5EV (ps)]])</f>
        <v>78.776499999999999</v>
      </c>
      <c r="R423" s="2">
        <f>-(IFERROR(CombinedDelayMatch[[#This Row],[Average]], 0)-IFERROR(CombinedDelayMatch[[#This Row],[Average 5EV (ps)]],0))</f>
        <v>-4.5259999999999962</v>
      </c>
      <c r="S423"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23"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23" s="4">
        <f>CombinedDelayMatch[[#This Row],[Average]]+CombinedDelayMatch[[#This Row],[5EV Adjustment]]</f>
        <v>78.776499999999999</v>
      </c>
      <c r="V423" s="4">
        <f>CombinedDelayMatch[[#This Row],[Adj. Average (ps)]]/6.5</f>
        <v>12.119461538461538</v>
      </c>
      <c r="W423" s="2">
        <f>-(CombinedDelayMatch[[#This Row],[Adj. Average (ps)]]-CombinedDelayMatch[[#This Row],[Average 2CG (ps)]])</f>
        <v>4.5259999999999962</v>
      </c>
      <c r="X42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23" s="2">
        <f>-(IFERROR(CombinedDelayMatch[[#This Row],[Adj. Average (ps)]], 0)-IFERROR(CombinedDelayMatch[[#This Row],[Average 5EV (ps)]],0))</f>
        <v>-4.5259999999999962</v>
      </c>
      <c r="Z42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24" spans="1:26" x14ac:dyDescent="0.25">
      <c r="A424">
        <v>65</v>
      </c>
      <c r="B424" s="1" t="s">
        <v>521</v>
      </c>
      <c r="C424" s="1" t="s">
        <v>522</v>
      </c>
      <c r="D424" s="1" t="s">
        <v>523</v>
      </c>
      <c r="E424">
        <v>89.795000000000002</v>
      </c>
      <c r="F424">
        <v>90.697000000000003</v>
      </c>
      <c r="G424">
        <v>65</v>
      </c>
      <c r="H424" s="1" t="s">
        <v>521</v>
      </c>
      <c r="I424" s="1" t="s">
        <v>1756</v>
      </c>
      <c r="J424" s="5" t="s">
        <v>523</v>
      </c>
      <c r="K424">
        <v>99.716999999999999</v>
      </c>
      <c r="L424">
        <v>100.72</v>
      </c>
      <c r="O424" s="1">
        <f>AVERAGE(CombinedDelayMatch[[#This Row],[Min Trace Delay (ps)]],CombinedDelayMatch[[#This Row],[Max Trace Delay (ps)]])</f>
        <v>90.246000000000009</v>
      </c>
      <c r="P424" s="1">
        <f>AVERAGE(CombinedDelayMatch[[#This Row],[xczu5ev-sfvc784-1-e.Min Trace Delay (ps)]],CombinedDelayMatch[[#This Row],[xczu5ev-sfvc784-1-e.Max Trace Delay (ps)]])</f>
        <v>100.21850000000001</v>
      </c>
      <c r="Q424" s="1">
        <f>_xlfn.AGGREGATE(1,6,CombinedDelayMatch[[#This Row],[Average 2CG (ps)]],CombinedDelayMatch[[#This Row],[Average 5EV (ps)]])</f>
        <v>95.232250000000008</v>
      </c>
      <c r="R424" s="2">
        <f>-(IFERROR(CombinedDelayMatch[[#This Row],[Average]], 0)-IFERROR(CombinedDelayMatch[[#This Row],[Average 5EV (ps)]],0))</f>
        <v>4.9862499999999983</v>
      </c>
      <c r="S424"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24"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24" s="4">
        <f>CombinedDelayMatch[[#This Row],[Average]]+CombinedDelayMatch[[#This Row],[5EV Adjustment]]</f>
        <v>95.232250000000008</v>
      </c>
      <c r="V424" s="4">
        <f>CombinedDelayMatch[[#This Row],[Adj. Average (ps)]]/6.5</f>
        <v>14.651115384615386</v>
      </c>
      <c r="W424" s="2">
        <f>-(CombinedDelayMatch[[#This Row],[Adj. Average (ps)]]-CombinedDelayMatch[[#This Row],[Average 2CG (ps)]])</f>
        <v>-4.9862499999999983</v>
      </c>
      <c r="X42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24" s="2">
        <f>-(IFERROR(CombinedDelayMatch[[#This Row],[Adj. Average (ps)]], 0)-IFERROR(CombinedDelayMatch[[#This Row],[Average 5EV (ps)]],0))</f>
        <v>4.9862499999999983</v>
      </c>
      <c r="Z42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25" spans="1:26" x14ac:dyDescent="0.25">
      <c r="A425">
        <v>65</v>
      </c>
      <c r="B425" s="1" t="s">
        <v>524</v>
      </c>
      <c r="C425" s="1" t="s">
        <v>525</v>
      </c>
      <c r="D425" s="1" t="s">
        <v>526</v>
      </c>
      <c r="E425">
        <v>119.32</v>
      </c>
      <c r="F425">
        <v>120.52</v>
      </c>
      <c r="G425">
        <v>65</v>
      </c>
      <c r="H425" s="1" t="s">
        <v>524</v>
      </c>
      <c r="I425" s="1" t="s">
        <v>1755</v>
      </c>
      <c r="J425" s="5" t="s">
        <v>526</v>
      </c>
      <c r="K425">
        <v>79.757999999999996</v>
      </c>
      <c r="L425">
        <v>80.56</v>
      </c>
      <c r="O425" s="1">
        <f>AVERAGE(CombinedDelayMatch[[#This Row],[Min Trace Delay (ps)]],CombinedDelayMatch[[#This Row],[Max Trace Delay (ps)]])</f>
        <v>119.91999999999999</v>
      </c>
      <c r="P425" s="1">
        <f>AVERAGE(CombinedDelayMatch[[#This Row],[xczu5ev-sfvc784-1-e.Min Trace Delay (ps)]],CombinedDelayMatch[[#This Row],[xczu5ev-sfvc784-1-e.Max Trace Delay (ps)]])</f>
        <v>80.158999999999992</v>
      </c>
      <c r="Q425" s="1">
        <f>_xlfn.AGGREGATE(1,6,CombinedDelayMatch[[#This Row],[Average 2CG (ps)]],CombinedDelayMatch[[#This Row],[Average 5EV (ps)]])</f>
        <v>100.03949999999999</v>
      </c>
      <c r="R425" s="2">
        <f>-(IFERROR(CombinedDelayMatch[[#This Row],[Average]], 0)-IFERROR(CombinedDelayMatch[[#This Row],[Average 5EV (ps)]],0))</f>
        <v>-19.880499999999998</v>
      </c>
      <c r="S425"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25"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25" s="4">
        <f>CombinedDelayMatch[[#This Row],[Average]]+CombinedDelayMatch[[#This Row],[5EV Adjustment]]</f>
        <v>100.03949999999999</v>
      </c>
      <c r="V425" s="4">
        <f>CombinedDelayMatch[[#This Row],[Adj. Average (ps)]]/6.5</f>
        <v>15.390692307692307</v>
      </c>
      <c r="W425" s="2">
        <f>-(CombinedDelayMatch[[#This Row],[Adj. Average (ps)]]-CombinedDelayMatch[[#This Row],[Average 2CG (ps)]])</f>
        <v>19.880499999999998</v>
      </c>
      <c r="X42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25" s="2">
        <f>-(IFERROR(CombinedDelayMatch[[#This Row],[Adj. Average (ps)]], 0)-IFERROR(CombinedDelayMatch[[#This Row],[Average 5EV (ps)]],0))</f>
        <v>-19.880499999999998</v>
      </c>
      <c r="Z42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26" spans="1:26" x14ac:dyDescent="0.25">
      <c r="A426">
        <v>65</v>
      </c>
      <c r="B426" s="1" t="s">
        <v>527</v>
      </c>
      <c r="C426" s="1" t="s">
        <v>528</v>
      </c>
      <c r="D426" s="1" t="s">
        <v>529</v>
      </c>
      <c r="E426">
        <v>118.959</v>
      </c>
      <c r="F426">
        <v>120.155</v>
      </c>
      <c r="G426">
        <v>65</v>
      </c>
      <c r="H426" s="1" t="s">
        <v>527</v>
      </c>
      <c r="I426" s="1" t="s">
        <v>1754</v>
      </c>
      <c r="J426" s="5" t="s">
        <v>529</v>
      </c>
      <c r="K426">
        <v>79.677000000000007</v>
      </c>
      <c r="L426">
        <v>80.477000000000004</v>
      </c>
      <c r="O426" s="1">
        <f>AVERAGE(CombinedDelayMatch[[#This Row],[Min Trace Delay (ps)]],CombinedDelayMatch[[#This Row],[Max Trace Delay (ps)]])</f>
        <v>119.557</v>
      </c>
      <c r="P426" s="1">
        <f>AVERAGE(CombinedDelayMatch[[#This Row],[xczu5ev-sfvc784-1-e.Min Trace Delay (ps)]],CombinedDelayMatch[[#This Row],[xczu5ev-sfvc784-1-e.Max Trace Delay (ps)]])</f>
        <v>80.076999999999998</v>
      </c>
      <c r="Q426" s="1">
        <f>_xlfn.AGGREGATE(1,6,CombinedDelayMatch[[#This Row],[Average 2CG (ps)]],CombinedDelayMatch[[#This Row],[Average 5EV (ps)]])</f>
        <v>99.817000000000007</v>
      </c>
      <c r="R426" s="2">
        <f>-(IFERROR(CombinedDelayMatch[[#This Row],[Average]], 0)-IFERROR(CombinedDelayMatch[[#This Row],[Average 5EV (ps)]],0))</f>
        <v>-19.740000000000009</v>
      </c>
      <c r="S426"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26"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26" s="4">
        <f>CombinedDelayMatch[[#This Row],[Average]]+CombinedDelayMatch[[#This Row],[5EV Adjustment]]</f>
        <v>99.817000000000007</v>
      </c>
      <c r="V426" s="4">
        <f>CombinedDelayMatch[[#This Row],[Adj. Average (ps)]]/6.5</f>
        <v>15.35646153846154</v>
      </c>
      <c r="W426" s="2">
        <f>-(CombinedDelayMatch[[#This Row],[Adj. Average (ps)]]-CombinedDelayMatch[[#This Row],[Average 2CG (ps)]])</f>
        <v>19.739999999999995</v>
      </c>
      <c r="X42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26" s="2">
        <f>-(IFERROR(CombinedDelayMatch[[#This Row],[Adj. Average (ps)]], 0)-IFERROR(CombinedDelayMatch[[#This Row],[Average 5EV (ps)]],0))</f>
        <v>-19.740000000000009</v>
      </c>
      <c r="Z42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27" spans="1:26" x14ac:dyDescent="0.25">
      <c r="A427">
        <v>65</v>
      </c>
      <c r="B427" s="1" t="s">
        <v>578</v>
      </c>
      <c r="C427" s="1" t="s">
        <v>579</v>
      </c>
      <c r="D427" s="1" t="s">
        <v>580</v>
      </c>
      <c r="E427">
        <v>100.758</v>
      </c>
      <c r="F427">
        <v>101.771</v>
      </c>
      <c r="G427">
        <v>65</v>
      </c>
      <c r="H427" s="1" t="s">
        <v>578</v>
      </c>
      <c r="I427" s="1" t="s">
        <v>1737</v>
      </c>
      <c r="J427" s="5" t="s">
        <v>580</v>
      </c>
      <c r="K427">
        <v>116.595</v>
      </c>
      <c r="L427">
        <v>117.767</v>
      </c>
      <c r="O427" s="1">
        <f>AVERAGE(CombinedDelayMatch[[#This Row],[Min Trace Delay (ps)]],CombinedDelayMatch[[#This Row],[Max Trace Delay (ps)]])</f>
        <v>101.2645</v>
      </c>
      <c r="P427" s="1">
        <f>AVERAGE(CombinedDelayMatch[[#This Row],[xczu5ev-sfvc784-1-e.Min Trace Delay (ps)]],CombinedDelayMatch[[#This Row],[xczu5ev-sfvc784-1-e.Max Trace Delay (ps)]])</f>
        <v>117.181</v>
      </c>
      <c r="Q427" s="1">
        <f>_xlfn.AGGREGATE(1,6,CombinedDelayMatch[[#This Row],[Average 2CG (ps)]],CombinedDelayMatch[[#This Row],[Average 5EV (ps)]])</f>
        <v>109.22274999999999</v>
      </c>
      <c r="R427" s="2">
        <f>-(IFERROR(CombinedDelayMatch[[#This Row],[Average]], 0)-IFERROR(CombinedDelayMatch[[#This Row],[Average 5EV (ps)]],0))</f>
        <v>7.9582500000000067</v>
      </c>
      <c r="S427"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27"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27" s="4">
        <f>CombinedDelayMatch[[#This Row],[Average]]+CombinedDelayMatch[[#This Row],[5EV Adjustment]]</f>
        <v>109.22274999999999</v>
      </c>
      <c r="V427" s="4">
        <f>CombinedDelayMatch[[#This Row],[Adj. Average (ps)]]/6.5</f>
        <v>16.8035</v>
      </c>
      <c r="W427" s="2">
        <f>-(CombinedDelayMatch[[#This Row],[Adj. Average (ps)]]-CombinedDelayMatch[[#This Row],[Average 2CG (ps)]])</f>
        <v>-7.9582499999999925</v>
      </c>
      <c r="X42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27" s="2">
        <f>-(IFERROR(CombinedDelayMatch[[#This Row],[Adj. Average (ps)]], 0)-IFERROR(CombinedDelayMatch[[#This Row],[Average 5EV (ps)]],0))</f>
        <v>7.9582500000000067</v>
      </c>
      <c r="Z42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28" spans="1:26" x14ac:dyDescent="0.25">
      <c r="A428">
        <v>65</v>
      </c>
      <c r="B428" s="1" t="s">
        <v>581</v>
      </c>
      <c r="C428" s="1" t="s">
        <v>582</v>
      </c>
      <c r="D428" s="1" t="s">
        <v>583</v>
      </c>
      <c r="E428">
        <v>100.935</v>
      </c>
      <c r="F428">
        <v>101.949</v>
      </c>
      <c r="G428">
        <v>65</v>
      </c>
      <c r="H428" s="1" t="s">
        <v>581</v>
      </c>
      <c r="I428" s="1" t="s">
        <v>1736</v>
      </c>
      <c r="J428" s="5" t="s">
        <v>583</v>
      </c>
      <c r="K428">
        <v>117.761</v>
      </c>
      <c r="L428">
        <v>118.944</v>
      </c>
      <c r="O428" s="1">
        <f>AVERAGE(CombinedDelayMatch[[#This Row],[Min Trace Delay (ps)]],CombinedDelayMatch[[#This Row],[Max Trace Delay (ps)]])</f>
        <v>101.44200000000001</v>
      </c>
      <c r="P428" s="1">
        <f>AVERAGE(CombinedDelayMatch[[#This Row],[xczu5ev-sfvc784-1-e.Min Trace Delay (ps)]],CombinedDelayMatch[[#This Row],[xczu5ev-sfvc784-1-e.Max Trace Delay (ps)]])</f>
        <v>118.35249999999999</v>
      </c>
      <c r="Q428" s="1">
        <f>_xlfn.AGGREGATE(1,6,CombinedDelayMatch[[#This Row],[Average 2CG (ps)]],CombinedDelayMatch[[#This Row],[Average 5EV (ps)]])</f>
        <v>109.89725</v>
      </c>
      <c r="R428" s="2">
        <f>-(IFERROR(CombinedDelayMatch[[#This Row],[Average]], 0)-IFERROR(CombinedDelayMatch[[#This Row],[Average 5EV (ps)]],0))</f>
        <v>8.4552499999999924</v>
      </c>
      <c r="S428"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28"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28" s="4">
        <f>CombinedDelayMatch[[#This Row],[Average]]+CombinedDelayMatch[[#This Row],[5EV Adjustment]]</f>
        <v>109.89725</v>
      </c>
      <c r="V428" s="4">
        <f>CombinedDelayMatch[[#This Row],[Adj. Average (ps)]]/6.5</f>
        <v>16.907269230769231</v>
      </c>
      <c r="W428" s="2">
        <f>-(CombinedDelayMatch[[#This Row],[Adj. Average (ps)]]-CombinedDelayMatch[[#This Row],[Average 2CG (ps)]])</f>
        <v>-8.4552499999999924</v>
      </c>
      <c r="X42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28" s="2">
        <f>-(IFERROR(CombinedDelayMatch[[#This Row],[Adj. Average (ps)]], 0)-IFERROR(CombinedDelayMatch[[#This Row],[Average 5EV (ps)]],0))</f>
        <v>8.4552499999999924</v>
      </c>
      <c r="Z42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29" spans="1:26" x14ac:dyDescent="0.25">
      <c r="A429">
        <v>65</v>
      </c>
      <c r="B429" s="1" t="s">
        <v>590</v>
      </c>
      <c r="C429" s="1" t="s">
        <v>591</v>
      </c>
      <c r="D429" s="1" t="s">
        <v>592</v>
      </c>
      <c r="E429">
        <v>74.290000000000006</v>
      </c>
      <c r="F429">
        <v>75.037000000000006</v>
      </c>
      <c r="G429">
        <v>65</v>
      </c>
      <c r="H429" s="1" t="s">
        <v>590</v>
      </c>
      <c r="I429" s="1" t="s">
        <v>1733</v>
      </c>
      <c r="J429" s="5" t="s">
        <v>592</v>
      </c>
      <c r="K429">
        <v>103.411</v>
      </c>
      <c r="L429">
        <v>104.45099999999999</v>
      </c>
      <c r="O429" s="1">
        <f>AVERAGE(CombinedDelayMatch[[#This Row],[Min Trace Delay (ps)]],CombinedDelayMatch[[#This Row],[Max Trace Delay (ps)]])</f>
        <v>74.663499999999999</v>
      </c>
      <c r="P429" s="1">
        <f>AVERAGE(CombinedDelayMatch[[#This Row],[xczu5ev-sfvc784-1-e.Min Trace Delay (ps)]],CombinedDelayMatch[[#This Row],[xczu5ev-sfvc784-1-e.Max Trace Delay (ps)]])</f>
        <v>103.931</v>
      </c>
      <c r="Q429" s="1">
        <f>_xlfn.AGGREGATE(1,6,CombinedDelayMatch[[#This Row],[Average 2CG (ps)]],CombinedDelayMatch[[#This Row],[Average 5EV (ps)]])</f>
        <v>89.297249999999991</v>
      </c>
      <c r="R429" s="2">
        <f>-(IFERROR(CombinedDelayMatch[[#This Row],[Average]], 0)-IFERROR(CombinedDelayMatch[[#This Row],[Average 5EV (ps)]],0))</f>
        <v>14.633750000000006</v>
      </c>
      <c r="S429"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29"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29" s="4">
        <f>CombinedDelayMatch[[#This Row],[Average]]+CombinedDelayMatch[[#This Row],[5EV Adjustment]]</f>
        <v>89.297249999999991</v>
      </c>
      <c r="V429" s="4">
        <f>CombinedDelayMatch[[#This Row],[Adj. Average (ps)]]/6.5</f>
        <v>13.73803846153846</v>
      </c>
      <c r="W429" s="2">
        <f>-(CombinedDelayMatch[[#This Row],[Adj. Average (ps)]]-CombinedDelayMatch[[#This Row],[Average 2CG (ps)]])</f>
        <v>-14.633749999999992</v>
      </c>
      <c r="X42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29" s="2">
        <f>-(IFERROR(CombinedDelayMatch[[#This Row],[Adj. Average (ps)]], 0)-IFERROR(CombinedDelayMatch[[#This Row],[Average 5EV (ps)]],0))</f>
        <v>14.633750000000006</v>
      </c>
      <c r="Z42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30" spans="1:26" x14ac:dyDescent="0.25">
      <c r="A430">
        <v>65</v>
      </c>
      <c r="B430" s="1" t="s">
        <v>593</v>
      </c>
      <c r="C430" s="1" t="s">
        <v>594</v>
      </c>
      <c r="D430" s="1" t="s">
        <v>595</v>
      </c>
      <c r="E430">
        <v>73.872</v>
      </c>
      <c r="F430">
        <v>74.614999999999995</v>
      </c>
      <c r="G430">
        <v>65</v>
      </c>
      <c r="H430" s="1" t="s">
        <v>593</v>
      </c>
      <c r="I430" s="1" t="s">
        <v>1732</v>
      </c>
      <c r="J430" s="5" t="s">
        <v>595</v>
      </c>
      <c r="K430">
        <v>103.13500000000001</v>
      </c>
      <c r="L430">
        <v>104.172</v>
      </c>
      <c r="O430" s="1">
        <f>AVERAGE(CombinedDelayMatch[[#This Row],[Min Trace Delay (ps)]],CombinedDelayMatch[[#This Row],[Max Trace Delay (ps)]])</f>
        <v>74.243499999999997</v>
      </c>
      <c r="P430" s="1">
        <f>AVERAGE(CombinedDelayMatch[[#This Row],[xczu5ev-sfvc784-1-e.Min Trace Delay (ps)]],CombinedDelayMatch[[#This Row],[xczu5ev-sfvc784-1-e.Max Trace Delay (ps)]])</f>
        <v>103.65350000000001</v>
      </c>
      <c r="Q430" s="1">
        <f>_xlfn.AGGREGATE(1,6,CombinedDelayMatch[[#This Row],[Average 2CG (ps)]],CombinedDelayMatch[[#This Row],[Average 5EV (ps)]])</f>
        <v>88.948499999999996</v>
      </c>
      <c r="R430" s="2">
        <f>-(IFERROR(CombinedDelayMatch[[#This Row],[Average]], 0)-IFERROR(CombinedDelayMatch[[#This Row],[Average 5EV (ps)]],0))</f>
        <v>14.705000000000013</v>
      </c>
      <c r="S430"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30"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30" s="4">
        <f>CombinedDelayMatch[[#This Row],[Average]]+CombinedDelayMatch[[#This Row],[5EV Adjustment]]</f>
        <v>88.948499999999996</v>
      </c>
      <c r="V430" s="4">
        <f>CombinedDelayMatch[[#This Row],[Adj. Average (ps)]]/6.5</f>
        <v>13.684384615384614</v>
      </c>
      <c r="W430" s="2">
        <f>-(CombinedDelayMatch[[#This Row],[Adj. Average (ps)]]-CombinedDelayMatch[[#This Row],[Average 2CG (ps)]])</f>
        <v>-14.704999999999998</v>
      </c>
      <c r="X43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30" s="2">
        <f>-(IFERROR(CombinedDelayMatch[[#This Row],[Adj. Average (ps)]], 0)-IFERROR(CombinedDelayMatch[[#This Row],[Average 5EV (ps)]],0))</f>
        <v>14.705000000000013</v>
      </c>
      <c r="Z43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31" spans="1:26" x14ac:dyDescent="0.25">
      <c r="A431">
        <v>65</v>
      </c>
      <c r="B431" s="1" t="s">
        <v>602</v>
      </c>
      <c r="C431" s="1" t="s">
        <v>603</v>
      </c>
      <c r="D431" s="1" t="s">
        <v>604</v>
      </c>
      <c r="E431">
        <v>88.659000000000006</v>
      </c>
      <c r="F431">
        <v>89.55</v>
      </c>
      <c r="G431">
        <v>65</v>
      </c>
      <c r="H431" s="1" t="s">
        <v>602</v>
      </c>
      <c r="I431" s="1" t="s">
        <v>1729</v>
      </c>
      <c r="J431" s="5" t="s">
        <v>604</v>
      </c>
      <c r="K431">
        <v>90.527000000000001</v>
      </c>
      <c r="L431">
        <v>91.436999999999998</v>
      </c>
      <c r="O431" s="1">
        <f>AVERAGE(CombinedDelayMatch[[#This Row],[Min Trace Delay (ps)]],CombinedDelayMatch[[#This Row],[Max Trace Delay (ps)]])</f>
        <v>89.104500000000002</v>
      </c>
      <c r="P431" s="1">
        <f>AVERAGE(CombinedDelayMatch[[#This Row],[xczu5ev-sfvc784-1-e.Min Trace Delay (ps)]],CombinedDelayMatch[[#This Row],[xczu5ev-sfvc784-1-e.Max Trace Delay (ps)]])</f>
        <v>90.981999999999999</v>
      </c>
      <c r="Q431" s="1">
        <f>_xlfn.AGGREGATE(1,6,CombinedDelayMatch[[#This Row],[Average 2CG (ps)]],CombinedDelayMatch[[#This Row],[Average 5EV (ps)]])</f>
        <v>90.04325</v>
      </c>
      <c r="R431" s="2">
        <f>-(IFERROR(CombinedDelayMatch[[#This Row],[Average]], 0)-IFERROR(CombinedDelayMatch[[#This Row],[Average 5EV (ps)]],0))</f>
        <v>0.93874999999999886</v>
      </c>
      <c r="S431"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31"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31" s="4">
        <f>CombinedDelayMatch[[#This Row],[Average]]+CombinedDelayMatch[[#This Row],[5EV Adjustment]]</f>
        <v>90.04325</v>
      </c>
      <c r="V431" s="4">
        <f>CombinedDelayMatch[[#This Row],[Adj. Average (ps)]]/6.5</f>
        <v>13.852807692307692</v>
      </c>
      <c r="W431" s="2">
        <f>-(CombinedDelayMatch[[#This Row],[Adj. Average (ps)]]-CombinedDelayMatch[[#This Row],[Average 2CG (ps)]])</f>
        <v>-0.93874999999999886</v>
      </c>
      <c r="X43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31" s="2">
        <f>-(IFERROR(CombinedDelayMatch[[#This Row],[Adj. Average (ps)]], 0)-IFERROR(CombinedDelayMatch[[#This Row],[Average 5EV (ps)]],0))</f>
        <v>0.93874999999999886</v>
      </c>
      <c r="Z43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32" spans="1:26" x14ac:dyDescent="0.25">
      <c r="A432">
        <v>65</v>
      </c>
      <c r="B432" s="1" t="s">
        <v>605</v>
      </c>
      <c r="C432" s="1" t="s">
        <v>606</v>
      </c>
      <c r="D432" s="1" t="s">
        <v>607</v>
      </c>
      <c r="E432">
        <v>89.147000000000006</v>
      </c>
      <c r="F432">
        <v>90.043000000000006</v>
      </c>
      <c r="G432">
        <v>65</v>
      </c>
      <c r="H432" s="1" t="s">
        <v>605</v>
      </c>
      <c r="I432" s="1" t="s">
        <v>1728</v>
      </c>
      <c r="J432" s="5" t="s">
        <v>607</v>
      </c>
      <c r="K432">
        <v>91.326999999999998</v>
      </c>
      <c r="L432">
        <v>92.245000000000005</v>
      </c>
      <c r="O432" s="1">
        <f>AVERAGE(CombinedDelayMatch[[#This Row],[Min Trace Delay (ps)]],CombinedDelayMatch[[#This Row],[Max Trace Delay (ps)]])</f>
        <v>89.594999999999999</v>
      </c>
      <c r="P432" s="1">
        <f>AVERAGE(CombinedDelayMatch[[#This Row],[xczu5ev-sfvc784-1-e.Min Trace Delay (ps)]],CombinedDelayMatch[[#This Row],[xczu5ev-sfvc784-1-e.Max Trace Delay (ps)]])</f>
        <v>91.786000000000001</v>
      </c>
      <c r="Q432" s="1">
        <f>_xlfn.AGGREGATE(1,6,CombinedDelayMatch[[#This Row],[Average 2CG (ps)]],CombinedDelayMatch[[#This Row],[Average 5EV (ps)]])</f>
        <v>90.6905</v>
      </c>
      <c r="R432" s="2">
        <f>-(IFERROR(CombinedDelayMatch[[#This Row],[Average]], 0)-IFERROR(CombinedDelayMatch[[#This Row],[Average 5EV (ps)]],0))</f>
        <v>1.0955000000000013</v>
      </c>
      <c r="S432"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32"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32" s="4">
        <f>CombinedDelayMatch[[#This Row],[Average]]+CombinedDelayMatch[[#This Row],[5EV Adjustment]]</f>
        <v>90.6905</v>
      </c>
      <c r="V432" s="4">
        <f>CombinedDelayMatch[[#This Row],[Adj. Average (ps)]]/6.5</f>
        <v>13.952384615384615</v>
      </c>
      <c r="W432" s="2">
        <f>-(CombinedDelayMatch[[#This Row],[Adj. Average (ps)]]-CombinedDelayMatch[[#This Row],[Average 2CG (ps)]])</f>
        <v>-1.0955000000000013</v>
      </c>
      <c r="X43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32" s="2">
        <f>-(IFERROR(CombinedDelayMatch[[#This Row],[Adj. Average (ps)]], 0)-IFERROR(CombinedDelayMatch[[#This Row],[Average 5EV (ps)]],0))</f>
        <v>1.0955000000000013</v>
      </c>
      <c r="Z43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33" spans="1:26" x14ac:dyDescent="0.25">
      <c r="A433">
        <v>65</v>
      </c>
      <c r="B433" s="1" t="s">
        <v>662</v>
      </c>
      <c r="C433" s="1" t="s">
        <v>663</v>
      </c>
      <c r="D433" s="1" t="s">
        <v>664</v>
      </c>
      <c r="E433">
        <v>87.941999999999993</v>
      </c>
      <c r="F433">
        <v>88.825999999999993</v>
      </c>
      <c r="G433">
        <v>65</v>
      </c>
      <c r="H433" s="1" t="s">
        <v>662</v>
      </c>
      <c r="I433" s="1" t="s">
        <v>1709</v>
      </c>
      <c r="J433" s="5" t="s">
        <v>664</v>
      </c>
      <c r="K433">
        <v>73.316000000000003</v>
      </c>
      <c r="L433">
        <v>74.052999999999997</v>
      </c>
      <c r="O433" s="1">
        <f>AVERAGE(CombinedDelayMatch[[#This Row],[Min Trace Delay (ps)]],CombinedDelayMatch[[#This Row],[Max Trace Delay (ps)]])</f>
        <v>88.383999999999986</v>
      </c>
      <c r="P433" s="1">
        <f>AVERAGE(CombinedDelayMatch[[#This Row],[xczu5ev-sfvc784-1-e.Min Trace Delay (ps)]],CombinedDelayMatch[[#This Row],[xczu5ev-sfvc784-1-e.Max Trace Delay (ps)]])</f>
        <v>73.6845</v>
      </c>
      <c r="Q433" s="1">
        <f>_xlfn.AGGREGATE(1,6,CombinedDelayMatch[[#This Row],[Average 2CG (ps)]],CombinedDelayMatch[[#This Row],[Average 5EV (ps)]])</f>
        <v>81.034249999999986</v>
      </c>
      <c r="R433" s="2">
        <f>-(IFERROR(CombinedDelayMatch[[#This Row],[Average]], 0)-IFERROR(CombinedDelayMatch[[#This Row],[Average 5EV (ps)]],0))</f>
        <v>-7.349749999999986</v>
      </c>
      <c r="S433"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33"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33" s="4">
        <f>CombinedDelayMatch[[#This Row],[Average]]+CombinedDelayMatch[[#This Row],[5EV Adjustment]]</f>
        <v>81.034249999999986</v>
      </c>
      <c r="V433" s="4">
        <f>CombinedDelayMatch[[#This Row],[Adj. Average (ps)]]/6.5</f>
        <v>12.46680769230769</v>
      </c>
      <c r="W433" s="2">
        <f>-(CombinedDelayMatch[[#This Row],[Adj. Average (ps)]]-CombinedDelayMatch[[#This Row],[Average 2CG (ps)]])</f>
        <v>7.3497500000000002</v>
      </c>
      <c r="X43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33" s="2">
        <f>-(IFERROR(CombinedDelayMatch[[#This Row],[Adj. Average (ps)]], 0)-IFERROR(CombinedDelayMatch[[#This Row],[Average 5EV (ps)]],0))</f>
        <v>-7.349749999999986</v>
      </c>
      <c r="Z43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34" spans="1:26" x14ac:dyDescent="0.25">
      <c r="A434">
        <v>65</v>
      </c>
      <c r="B434" s="1" t="s">
        <v>665</v>
      </c>
      <c r="C434" s="1" t="s">
        <v>666</v>
      </c>
      <c r="D434" s="1" t="s">
        <v>667</v>
      </c>
      <c r="E434">
        <v>97.352999999999994</v>
      </c>
      <c r="F434">
        <v>98.331000000000003</v>
      </c>
      <c r="G434">
        <v>65</v>
      </c>
      <c r="H434" s="1" t="s">
        <v>665</v>
      </c>
      <c r="I434" s="1" t="s">
        <v>1708</v>
      </c>
      <c r="J434" s="5" t="s">
        <v>667</v>
      </c>
      <c r="K434">
        <v>72.575000000000003</v>
      </c>
      <c r="L434">
        <v>73.304000000000002</v>
      </c>
      <c r="O434" s="1">
        <f>AVERAGE(CombinedDelayMatch[[#This Row],[Min Trace Delay (ps)]],CombinedDelayMatch[[#This Row],[Max Trace Delay (ps)]])</f>
        <v>97.841999999999999</v>
      </c>
      <c r="P434" s="1">
        <f>AVERAGE(CombinedDelayMatch[[#This Row],[xczu5ev-sfvc784-1-e.Min Trace Delay (ps)]],CombinedDelayMatch[[#This Row],[xczu5ev-sfvc784-1-e.Max Trace Delay (ps)]])</f>
        <v>72.93950000000001</v>
      </c>
      <c r="Q434" s="1">
        <f>_xlfn.AGGREGATE(1,6,CombinedDelayMatch[[#This Row],[Average 2CG (ps)]],CombinedDelayMatch[[#This Row],[Average 5EV (ps)]])</f>
        <v>85.390749999999997</v>
      </c>
      <c r="R434" s="2">
        <f>-(IFERROR(CombinedDelayMatch[[#This Row],[Average]], 0)-IFERROR(CombinedDelayMatch[[#This Row],[Average 5EV (ps)]],0))</f>
        <v>-12.451249999999987</v>
      </c>
      <c r="S434"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34"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34" s="4">
        <f>CombinedDelayMatch[[#This Row],[Average]]+CombinedDelayMatch[[#This Row],[5EV Adjustment]]</f>
        <v>85.390749999999997</v>
      </c>
      <c r="V434" s="4">
        <f>CombinedDelayMatch[[#This Row],[Adj. Average (ps)]]/6.5</f>
        <v>13.137038461538461</v>
      </c>
      <c r="W434" s="2">
        <f>-(CombinedDelayMatch[[#This Row],[Adj. Average (ps)]]-CombinedDelayMatch[[#This Row],[Average 2CG (ps)]])</f>
        <v>12.451250000000002</v>
      </c>
      <c r="X43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34" s="2">
        <f>-(IFERROR(CombinedDelayMatch[[#This Row],[Adj. Average (ps)]], 0)-IFERROR(CombinedDelayMatch[[#This Row],[Average 5EV (ps)]],0))</f>
        <v>-12.451249999999987</v>
      </c>
      <c r="Z43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35" spans="1:26" x14ac:dyDescent="0.25">
      <c r="A435">
        <v>66</v>
      </c>
      <c r="B435" s="1" t="s">
        <v>674</v>
      </c>
      <c r="C435" s="1" t="s">
        <v>675</v>
      </c>
      <c r="D435" s="1" t="s">
        <v>676</v>
      </c>
      <c r="E435">
        <v>75.06</v>
      </c>
      <c r="F435">
        <v>75.814999999999998</v>
      </c>
      <c r="G435">
        <v>66</v>
      </c>
      <c r="H435" s="1" t="s">
        <v>674</v>
      </c>
      <c r="I435" s="1" t="s">
        <v>1707</v>
      </c>
      <c r="J435" s="5" t="s">
        <v>676</v>
      </c>
      <c r="K435">
        <v>101.72799999999999</v>
      </c>
      <c r="L435">
        <v>102.75</v>
      </c>
      <c r="O435" s="1">
        <f>AVERAGE(CombinedDelayMatch[[#This Row],[Min Trace Delay (ps)]],CombinedDelayMatch[[#This Row],[Max Trace Delay (ps)]])</f>
        <v>75.4375</v>
      </c>
      <c r="P435" s="1">
        <f>AVERAGE(CombinedDelayMatch[[#This Row],[xczu5ev-sfvc784-1-e.Min Trace Delay (ps)]],CombinedDelayMatch[[#This Row],[xczu5ev-sfvc784-1-e.Max Trace Delay (ps)]])</f>
        <v>102.239</v>
      </c>
      <c r="Q435" s="1">
        <f>_xlfn.AGGREGATE(1,6,CombinedDelayMatch[[#This Row],[Average 2CG (ps)]],CombinedDelayMatch[[#This Row],[Average 5EV (ps)]])</f>
        <v>88.838250000000002</v>
      </c>
      <c r="R435" s="2">
        <f>-(IFERROR(CombinedDelayMatch[[#This Row],[Average]], 0)-IFERROR(CombinedDelayMatch[[#This Row],[Average 5EV (ps)]],0))</f>
        <v>13.400750000000002</v>
      </c>
      <c r="S435"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35"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35" s="4">
        <f>CombinedDelayMatch[[#This Row],[Average]]+CombinedDelayMatch[[#This Row],[5EV Adjustment]]</f>
        <v>88.838250000000002</v>
      </c>
      <c r="V435" s="4">
        <f>CombinedDelayMatch[[#This Row],[Adj. Average (ps)]]/6.5</f>
        <v>13.667423076923077</v>
      </c>
      <c r="W435" s="2">
        <f>-(CombinedDelayMatch[[#This Row],[Adj. Average (ps)]]-CombinedDelayMatch[[#This Row],[Average 2CG (ps)]])</f>
        <v>-13.400750000000002</v>
      </c>
      <c r="X43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35" s="2">
        <f>-(IFERROR(CombinedDelayMatch[[#This Row],[Adj. Average (ps)]], 0)-IFERROR(CombinedDelayMatch[[#This Row],[Average 5EV (ps)]],0))</f>
        <v>13.400750000000002</v>
      </c>
      <c r="Z43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36" spans="1:26" x14ac:dyDescent="0.25">
      <c r="A436">
        <v>66</v>
      </c>
      <c r="B436" s="1" t="s">
        <v>677</v>
      </c>
      <c r="C436" s="1" t="s">
        <v>678</v>
      </c>
      <c r="D436" s="1" t="s">
        <v>679</v>
      </c>
      <c r="E436">
        <v>93.994</v>
      </c>
      <c r="F436">
        <v>94.938999999999993</v>
      </c>
      <c r="G436">
        <v>66</v>
      </c>
      <c r="H436" s="1" t="s">
        <v>677</v>
      </c>
      <c r="I436" s="1" t="s">
        <v>1706</v>
      </c>
      <c r="J436" s="5" t="s">
        <v>679</v>
      </c>
      <c r="K436">
        <v>115.423</v>
      </c>
      <c r="L436">
        <v>116.584</v>
      </c>
      <c r="O436" s="1">
        <f>AVERAGE(CombinedDelayMatch[[#This Row],[Min Trace Delay (ps)]],CombinedDelayMatch[[#This Row],[Max Trace Delay (ps)]])</f>
        <v>94.466499999999996</v>
      </c>
      <c r="P436" s="1">
        <f>AVERAGE(CombinedDelayMatch[[#This Row],[xczu5ev-sfvc784-1-e.Min Trace Delay (ps)]],CombinedDelayMatch[[#This Row],[xczu5ev-sfvc784-1-e.Max Trace Delay (ps)]])</f>
        <v>116.0035</v>
      </c>
      <c r="Q436" s="1">
        <f>_xlfn.AGGREGATE(1,6,CombinedDelayMatch[[#This Row],[Average 2CG (ps)]],CombinedDelayMatch[[#This Row],[Average 5EV (ps)]])</f>
        <v>105.235</v>
      </c>
      <c r="R436" s="2">
        <f>-(IFERROR(CombinedDelayMatch[[#This Row],[Average]], 0)-IFERROR(CombinedDelayMatch[[#This Row],[Average 5EV (ps)]],0))</f>
        <v>10.768500000000003</v>
      </c>
      <c r="S436"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36"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36" s="4">
        <f>CombinedDelayMatch[[#This Row],[Average]]+CombinedDelayMatch[[#This Row],[5EV Adjustment]]</f>
        <v>105.235</v>
      </c>
      <c r="V436" s="4">
        <f>CombinedDelayMatch[[#This Row],[Adj. Average (ps)]]/6.5</f>
        <v>16.190000000000001</v>
      </c>
      <c r="W436" s="2">
        <f>-(CombinedDelayMatch[[#This Row],[Adj. Average (ps)]]-CombinedDelayMatch[[#This Row],[Average 2CG (ps)]])</f>
        <v>-10.768500000000003</v>
      </c>
      <c r="X43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36" s="2">
        <f>-(IFERROR(CombinedDelayMatch[[#This Row],[Adj. Average (ps)]], 0)-IFERROR(CombinedDelayMatch[[#This Row],[Average 5EV (ps)]],0))</f>
        <v>10.768500000000003</v>
      </c>
      <c r="Z43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37" spans="1:26" x14ac:dyDescent="0.25">
      <c r="A437">
        <v>66</v>
      </c>
      <c r="B437" s="1" t="s">
        <v>680</v>
      </c>
      <c r="C437" s="1" t="s">
        <v>681</v>
      </c>
      <c r="D437" s="1" t="s">
        <v>682</v>
      </c>
      <c r="E437">
        <v>67.528999999999996</v>
      </c>
      <c r="F437">
        <v>68.207999999999998</v>
      </c>
      <c r="G437">
        <v>66</v>
      </c>
      <c r="H437" s="1" t="s">
        <v>680</v>
      </c>
      <c r="I437" s="1" t="s">
        <v>1705</v>
      </c>
      <c r="J437" s="5" t="s">
        <v>682</v>
      </c>
      <c r="K437">
        <v>97.796000000000006</v>
      </c>
      <c r="L437">
        <v>98.778999999999996</v>
      </c>
      <c r="O437" s="1">
        <f>AVERAGE(CombinedDelayMatch[[#This Row],[Min Trace Delay (ps)]],CombinedDelayMatch[[#This Row],[Max Trace Delay (ps)]])</f>
        <v>67.868499999999997</v>
      </c>
      <c r="P437" s="1">
        <f>AVERAGE(CombinedDelayMatch[[#This Row],[xczu5ev-sfvc784-1-e.Min Trace Delay (ps)]],CombinedDelayMatch[[#This Row],[xczu5ev-sfvc784-1-e.Max Trace Delay (ps)]])</f>
        <v>98.287499999999994</v>
      </c>
      <c r="Q437" s="1">
        <f>_xlfn.AGGREGATE(1,6,CombinedDelayMatch[[#This Row],[Average 2CG (ps)]],CombinedDelayMatch[[#This Row],[Average 5EV (ps)]])</f>
        <v>83.078000000000003</v>
      </c>
      <c r="R437" s="2">
        <f>-(IFERROR(CombinedDelayMatch[[#This Row],[Average]], 0)-IFERROR(CombinedDelayMatch[[#This Row],[Average 5EV (ps)]],0))</f>
        <v>15.209499999999991</v>
      </c>
      <c r="S437"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37"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37" s="4">
        <f>CombinedDelayMatch[[#This Row],[Average]]+CombinedDelayMatch[[#This Row],[5EV Adjustment]]</f>
        <v>83.078000000000003</v>
      </c>
      <c r="V437" s="4">
        <f>CombinedDelayMatch[[#This Row],[Adj. Average (ps)]]/6.5</f>
        <v>12.781230769230771</v>
      </c>
      <c r="W437" s="2">
        <f>-(CombinedDelayMatch[[#This Row],[Adj. Average (ps)]]-CombinedDelayMatch[[#This Row],[Average 2CG (ps)]])</f>
        <v>-15.209500000000006</v>
      </c>
      <c r="X43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37" s="2">
        <f>-(IFERROR(CombinedDelayMatch[[#This Row],[Adj. Average (ps)]], 0)-IFERROR(CombinedDelayMatch[[#This Row],[Average 5EV (ps)]],0))</f>
        <v>15.209499999999991</v>
      </c>
      <c r="Z43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38" spans="1:26" x14ac:dyDescent="0.25">
      <c r="A438">
        <v>66</v>
      </c>
      <c r="B438" s="1" t="s">
        <v>683</v>
      </c>
      <c r="C438" s="1" t="s">
        <v>684</v>
      </c>
      <c r="D438" s="1" t="s">
        <v>685</v>
      </c>
      <c r="E438">
        <v>76.521000000000001</v>
      </c>
      <c r="F438">
        <v>77.290000000000006</v>
      </c>
      <c r="G438">
        <v>66</v>
      </c>
      <c r="H438" s="1" t="s">
        <v>683</v>
      </c>
      <c r="I438" s="1" t="s">
        <v>1704</v>
      </c>
      <c r="J438" s="5" t="s">
        <v>685</v>
      </c>
      <c r="K438">
        <v>94.287999999999997</v>
      </c>
      <c r="L438">
        <v>95.234999999999999</v>
      </c>
      <c r="O438" s="1">
        <f>AVERAGE(CombinedDelayMatch[[#This Row],[Min Trace Delay (ps)]],CombinedDelayMatch[[#This Row],[Max Trace Delay (ps)]])</f>
        <v>76.905500000000004</v>
      </c>
      <c r="P438" s="1">
        <f>AVERAGE(CombinedDelayMatch[[#This Row],[xczu5ev-sfvc784-1-e.Min Trace Delay (ps)]],CombinedDelayMatch[[#This Row],[xczu5ev-sfvc784-1-e.Max Trace Delay (ps)]])</f>
        <v>94.761499999999998</v>
      </c>
      <c r="Q438" s="1">
        <f>_xlfn.AGGREGATE(1,6,CombinedDelayMatch[[#This Row],[Average 2CG (ps)]],CombinedDelayMatch[[#This Row],[Average 5EV (ps)]])</f>
        <v>85.833500000000001</v>
      </c>
      <c r="R438" s="2">
        <f>-(IFERROR(CombinedDelayMatch[[#This Row],[Average]], 0)-IFERROR(CombinedDelayMatch[[#This Row],[Average 5EV (ps)]],0))</f>
        <v>8.9279999999999973</v>
      </c>
      <c r="S438"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38"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38" s="4">
        <f>CombinedDelayMatch[[#This Row],[Average]]+CombinedDelayMatch[[#This Row],[5EV Adjustment]]</f>
        <v>85.833500000000001</v>
      </c>
      <c r="V438" s="4">
        <f>CombinedDelayMatch[[#This Row],[Adj. Average (ps)]]/6.5</f>
        <v>13.205153846153847</v>
      </c>
      <c r="W438" s="2">
        <f>-(CombinedDelayMatch[[#This Row],[Adj. Average (ps)]]-CombinedDelayMatch[[#This Row],[Average 2CG (ps)]])</f>
        <v>-8.9279999999999973</v>
      </c>
      <c r="X43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38" s="2">
        <f>-(IFERROR(CombinedDelayMatch[[#This Row],[Adj. Average (ps)]], 0)-IFERROR(CombinedDelayMatch[[#This Row],[Average 5EV (ps)]],0))</f>
        <v>8.9279999999999973</v>
      </c>
      <c r="Z43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39" spans="1:26" x14ac:dyDescent="0.25">
      <c r="A439">
        <v>66</v>
      </c>
      <c r="B439" s="1" t="s">
        <v>704</v>
      </c>
      <c r="C439" s="1" t="s">
        <v>705</v>
      </c>
      <c r="D439" s="1" t="s">
        <v>706</v>
      </c>
      <c r="E439">
        <v>77.616</v>
      </c>
      <c r="F439">
        <v>78.396000000000001</v>
      </c>
      <c r="G439">
        <v>66</v>
      </c>
      <c r="H439" s="1" t="s">
        <v>704</v>
      </c>
      <c r="I439" s="1" t="s">
        <v>1697</v>
      </c>
      <c r="J439" s="5" t="s">
        <v>706</v>
      </c>
      <c r="K439">
        <v>104.96899999999999</v>
      </c>
      <c r="L439">
        <v>106.024</v>
      </c>
      <c r="O439" s="1">
        <f>AVERAGE(CombinedDelayMatch[[#This Row],[Min Trace Delay (ps)]],CombinedDelayMatch[[#This Row],[Max Trace Delay (ps)]])</f>
        <v>78.006</v>
      </c>
      <c r="P439" s="1">
        <f>AVERAGE(CombinedDelayMatch[[#This Row],[xczu5ev-sfvc784-1-e.Min Trace Delay (ps)]],CombinedDelayMatch[[#This Row],[xczu5ev-sfvc784-1-e.Max Trace Delay (ps)]])</f>
        <v>105.4965</v>
      </c>
      <c r="Q439" s="1">
        <f>_xlfn.AGGREGATE(1,6,CombinedDelayMatch[[#This Row],[Average 2CG (ps)]],CombinedDelayMatch[[#This Row],[Average 5EV (ps)]])</f>
        <v>91.751249999999999</v>
      </c>
      <c r="R439" s="2">
        <f>-(IFERROR(CombinedDelayMatch[[#This Row],[Average]], 0)-IFERROR(CombinedDelayMatch[[#This Row],[Average 5EV (ps)]],0))</f>
        <v>13.745249999999999</v>
      </c>
      <c r="S439"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39"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39" s="4">
        <f>CombinedDelayMatch[[#This Row],[Average]]+CombinedDelayMatch[[#This Row],[5EV Adjustment]]</f>
        <v>91.751249999999999</v>
      </c>
      <c r="V439" s="4">
        <f>CombinedDelayMatch[[#This Row],[Adj. Average (ps)]]/6.5</f>
        <v>14.115576923076922</v>
      </c>
      <c r="W439" s="2">
        <f>-(CombinedDelayMatch[[#This Row],[Adj. Average (ps)]]-CombinedDelayMatch[[#This Row],[Average 2CG (ps)]])</f>
        <v>-13.745249999999999</v>
      </c>
      <c r="X43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39" s="2">
        <f>-(IFERROR(CombinedDelayMatch[[#This Row],[Adj. Average (ps)]], 0)-IFERROR(CombinedDelayMatch[[#This Row],[Average 5EV (ps)]],0))</f>
        <v>13.745249999999999</v>
      </c>
      <c r="Z43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40" spans="1:26" x14ac:dyDescent="0.25">
      <c r="A440">
        <v>66</v>
      </c>
      <c r="B440" s="1" t="s">
        <v>707</v>
      </c>
      <c r="C440" s="1" t="s">
        <v>708</v>
      </c>
      <c r="D440" s="1" t="s">
        <v>709</v>
      </c>
      <c r="E440">
        <v>78.429000000000002</v>
      </c>
      <c r="F440">
        <v>79.216999999999999</v>
      </c>
      <c r="G440">
        <v>66</v>
      </c>
      <c r="H440" s="1" t="s">
        <v>707</v>
      </c>
      <c r="I440" s="1" t="s">
        <v>1696</v>
      </c>
      <c r="J440" s="5" t="s">
        <v>709</v>
      </c>
      <c r="K440">
        <v>105.652</v>
      </c>
      <c r="L440">
        <v>106.714</v>
      </c>
      <c r="O440" s="1">
        <f>AVERAGE(CombinedDelayMatch[[#This Row],[Min Trace Delay (ps)]],CombinedDelayMatch[[#This Row],[Max Trace Delay (ps)]])</f>
        <v>78.823000000000008</v>
      </c>
      <c r="P440" s="1">
        <f>AVERAGE(CombinedDelayMatch[[#This Row],[xczu5ev-sfvc784-1-e.Min Trace Delay (ps)]],CombinedDelayMatch[[#This Row],[xczu5ev-sfvc784-1-e.Max Trace Delay (ps)]])</f>
        <v>106.18299999999999</v>
      </c>
      <c r="Q440" s="1">
        <f>_xlfn.AGGREGATE(1,6,CombinedDelayMatch[[#This Row],[Average 2CG (ps)]],CombinedDelayMatch[[#This Row],[Average 5EV (ps)]])</f>
        <v>92.503</v>
      </c>
      <c r="R440" s="2">
        <f>-(IFERROR(CombinedDelayMatch[[#This Row],[Average]], 0)-IFERROR(CombinedDelayMatch[[#This Row],[Average 5EV (ps)]],0))</f>
        <v>13.679999999999993</v>
      </c>
      <c r="S440"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40"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40" s="4">
        <f>CombinedDelayMatch[[#This Row],[Average]]+CombinedDelayMatch[[#This Row],[5EV Adjustment]]</f>
        <v>92.503</v>
      </c>
      <c r="V440" s="4">
        <f>CombinedDelayMatch[[#This Row],[Adj. Average (ps)]]/6.5</f>
        <v>14.23123076923077</v>
      </c>
      <c r="W440" s="2">
        <f>-(CombinedDelayMatch[[#This Row],[Adj. Average (ps)]]-CombinedDelayMatch[[#This Row],[Average 2CG (ps)]])</f>
        <v>-13.679999999999993</v>
      </c>
      <c r="X44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40" s="2">
        <f>-(IFERROR(CombinedDelayMatch[[#This Row],[Adj. Average (ps)]], 0)-IFERROR(CombinedDelayMatch[[#This Row],[Average 5EV (ps)]],0))</f>
        <v>13.679999999999993</v>
      </c>
      <c r="Z44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41" spans="1:26" x14ac:dyDescent="0.25">
      <c r="A441">
        <v>66</v>
      </c>
      <c r="B441" s="1" t="s">
        <v>710</v>
      </c>
      <c r="C441" s="1" t="s">
        <v>711</v>
      </c>
      <c r="D441" s="1" t="s">
        <v>712</v>
      </c>
      <c r="E441">
        <v>80.141999999999996</v>
      </c>
      <c r="F441">
        <v>80.947000000000003</v>
      </c>
      <c r="G441">
        <v>66</v>
      </c>
      <c r="H441" s="1" t="s">
        <v>710</v>
      </c>
      <c r="I441" s="1" t="s">
        <v>1695</v>
      </c>
      <c r="J441" s="5" t="s">
        <v>712</v>
      </c>
      <c r="K441">
        <v>107.789</v>
      </c>
      <c r="L441">
        <v>108.872</v>
      </c>
      <c r="O441" s="1">
        <f>AVERAGE(CombinedDelayMatch[[#This Row],[Min Trace Delay (ps)]],CombinedDelayMatch[[#This Row],[Max Trace Delay (ps)]])</f>
        <v>80.544499999999999</v>
      </c>
      <c r="P441" s="1">
        <f>AVERAGE(CombinedDelayMatch[[#This Row],[xczu5ev-sfvc784-1-e.Min Trace Delay (ps)]],CombinedDelayMatch[[#This Row],[xczu5ev-sfvc784-1-e.Max Trace Delay (ps)]])</f>
        <v>108.3305</v>
      </c>
      <c r="Q441" s="1">
        <f>_xlfn.AGGREGATE(1,6,CombinedDelayMatch[[#This Row],[Average 2CG (ps)]],CombinedDelayMatch[[#This Row],[Average 5EV (ps)]])</f>
        <v>94.4375</v>
      </c>
      <c r="R441" s="2">
        <f>-(IFERROR(CombinedDelayMatch[[#This Row],[Average]], 0)-IFERROR(CombinedDelayMatch[[#This Row],[Average 5EV (ps)]],0))</f>
        <v>13.893000000000001</v>
      </c>
      <c r="S441"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41"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41" s="4">
        <f>CombinedDelayMatch[[#This Row],[Average]]+CombinedDelayMatch[[#This Row],[5EV Adjustment]]</f>
        <v>94.4375</v>
      </c>
      <c r="V441" s="4">
        <f>CombinedDelayMatch[[#This Row],[Adj. Average (ps)]]/6.5</f>
        <v>14.528846153846153</v>
      </c>
      <c r="W441" s="2">
        <f>-(CombinedDelayMatch[[#This Row],[Adj. Average (ps)]]-CombinedDelayMatch[[#This Row],[Average 2CG (ps)]])</f>
        <v>-13.893000000000001</v>
      </c>
      <c r="X44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41" s="2">
        <f>-(IFERROR(CombinedDelayMatch[[#This Row],[Adj. Average (ps)]], 0)-IFERROR(CombinedDelayMatch[[#This Row],[Average 5EV (ps)]],0))</f>
        <v>13.893000000000001</v>
      </c>
      <c r="Z44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42" spans="1:26" x14ac:dyDescent="0.25">
      <c r="A442">
        <v>66</v>
      </c>
      <c r="B442" s="1" t="s">
        <v>713</v>
      </c>
      <c r="C442" s="1" t="s">
        <v>714</v>
      </c>
      <c r="D442" s="1" t="s">
        <v>715</v>
      </c>
      <c r="E442">
        <v>88.962999999999994</v>
      </c>
      <c r="F442">
        <v>89.856999999999999</v>
      </c>
      <c r="G442">
        <v>66</v>
      </c>
      <c r="H442" s="1" t="s">
        <v>713</v>
      </c>
      <c r="I442" s="1" t="s">
        <v>1694</v>
      </c>
      <c r="J442" s="5" t="s">
        <v>715</v>
      </c>
      <c r="K442">
        <v>107.355</v>
      </c>
      <c r="L442">
        <v>108.434</v>
      </c>
      <c r="O442" s="1">
        <f>AVERAGE(CombinedDelayMatch[[#This Row],[Min Trace Delay (ps)]],CombinedDelayMatch[[#This Row],[Max Trace Delay (ps)]])</f>
        <v>89.41</v>
      </c>
      <c r="P442" s="1">
        <f>AVERAGE(CombinedDelayMatch[[#This Row],[xczu5ev-sfvc784-1-e.Min Trace Delay (ps)]],CombinedDelayMatch[[#This Row],[xczu5ev-sfvc784-1-e.Max Trace Delay (ps)]])</f>
        <v>107.89449999999999</v>
      </c>
      <c r="Q442" s="1">
        <f>_xlfn.AGGREGATE(1,6,CombinedDelayMatch[[#This Row],[Average 2CG (ps)]],CombinedDelayMatch[[#This Row],[Average 5EV (ps)]])</f>
        <v>98.652249999999995</v>
      </c>
      <c r="R442" s="2">
        <f>-(IFERROR(CombinedDelayMatch[[#This Row],[Average]], 0)-IFERROR(CombinedDelayMatch[[#This Row],[Average 5EV (ps)]],0))</f>
        <v>9.2422499999999985</v>
      </c>
      <c r="S442"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42"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42" s="4">
        <f>CombinedDelayMatch[[#This Row],[Average]]+CombinedDelayMatch[[#This Row],[5EV Adjustment]]</f>
        <v>98.652249999999995</v>
      </c>
      <c r="V442" s="4">
        <f>CombinedDelayMatch[[#This Row],[Adj. Average (ps)]]/6.5</f>
        <v>15.17726923076923</v>
      </c>
      <c r="W442" s="2">
        <f>-(CombinedDelayMatch[[#This Row],[Adj. Average (ps)]]-CombinedDelayMatch[[#This Row],[Average 2CG (ps)]])</f>
        <v>-9.2422499999999985</v>
      </c>
      <c r="X44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42" s="2">
        <f>-(IFERROR(CombinedDelayMatch[[#This Row],[Adj. Average (ps)]], 0)-IFERROR(CombinedDelayMatch[[#This Row],[Average 5EV (ps)]],0))</f>
        <v>9.2422499999999985</v>
      </c>
      <c r="Z44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43" spans="1:26" x14ac:dyDescent="0.25">
      <c r="A443">
        <v>66</v>
      </c>
      <c r="B443" s="1" t="s">
        <v>716</v>
      </c>
      <c r="C443" s="1" t="s">
        <v>717</v>
      </c>
      <c r="D443" s="1" t="s">
        <v>718</v>
      </c>
      <c r="E443">
        <v>82.602000000000004</v>
      </c>
      <c r="F443">
        <v>83.432000000000002</v>
      </c>
      <c r="G443">
        <v>66</v>
      </c>
      <c r="H443" s="1" t="s">
        <v>716</v>
      </c>
      <c r="I443" s="1" t="s">
        <v>1693</v>
      </c>
      <c r="J443" s="5" t="s">
        <v>718</v>
      </c>
      <c r="K443">
        <v>103.64</v>
      </c>
      <c r="L443">
        <v>104.681</v>
      </c>
      <c r="O443" s="1">
        <f>AVERAGE(CombinedDelayMatch[[#This Row],[Min Trace Delay (ps)]],CombinedDelayMatch[[#This Row],[Max Trace Delay (ps)]])</f>
        <v>83.016999999999996</v>
      </c>
      <c r="P443" s="1">
        <f>AVERAGE(CombinedDelayMatch[[#This Row],[xczu5ev-sfvc784-1-e.Min Trace Delay (ps)]],CombinedDelayMatch[[#This Row],[xczu5ev-sfvc784-1-e.Max Trace Delay (ps)]])</f>
        <v>104.1605</v>
      </c>
      <c r="Q443" s="1">
        <f>_xlfn.AGGREGATE(1,6,CombinedDelayMatch[[#This Row],[Average 2CG (ps)]],CombinedDelayMatch[[#This Row],[Average 5EV (ps)]])</f>
        <v>93.588750000000005</v>
      </c>
      <c r="R443" s="2">
        <f>-(IFERROR(CombinedDelayMatch[[#This Row],[Average]], 0)-IFERROR(CombinedDelayMatch[[#This Row],[Average 5EV (ps)]],0))</f>
        <v>10.571749999999994</v>
      </c>
      <c r="S443"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43"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43" s="4">
        <f>CombinedDelayMatch[[#This Row],[Average]]+CombinedDelayMatch[[#This Row],[5EV Adjustment]]</f>
        <v>93.588750000000005</v>
      </c>
      <c r="V443" s="4">
        <f>CombinedDelayMatch[[#This Row],[Adj. Average (ps)]]/6.5</f>
        <v>14.398269230769232</v>
      </c>
      <c r="W443" s="2">
        <f>-(CombinedDelayMatch[[#This Row],[Adj. Average (ps)]]-CombinedDelayMatch[[#This Row],[Average 2CG (ps)]])</f>
        <v>-10.571750000000009</v>
      </c>
      <c r="X44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43" s="2">
        <f>-(IFERROR(CombinedDelayMatch[[#This Row],[Adj. Average (ps)]], 0)-IFERROR(CombinedDelayMatch[[#This Row],[Average 5EV (ps)]],0))</f>
        <v>10.571749999999994</v>
      </c>
      <c r="Z44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44" spans="1:26" x14ac:dyDescent="0.25">
      <c r="A444">
        <v>66</v>
      </c>
      <c r="B444" s="1" t="s">
        <v>719</v>
      </c>
      <c r="C444" s="1" t="s">
        <v>720</v>
      </c>
      <c r="D444" s="1" t="s">
        <v>721</v>
      </c>
      <c r="E444">
        <v>83.382000000000005</v>
      </c>
      <c r="F444">
        <v>84.22</v>
      </c>
      <c r="G444">
        <v>66</v>
      </c>
      <c r="H444" s="1" t="s">
        <v>719</v>
      </c>
      <c r="I444" s="1" t="s">
        <v>1692</v>
      </c>
      <c r="J444" s="5" t="s">
        <v>721</v>
      </c>
      <c r="K444">
        <v>102.626</v>
      </c>
      <c r="L444">
        <v>103.657</v>
      </c>
      <c r="O444" s="1">
        <f>AVERAGE(CombinedDelayMatch[[#This Row],[Min Trace Delay (ps)]],CombinedDelayMatch[[#This Row],[Max Trace Delay (ps)]])</f>
        <v>83.801000000000002</v>
      </c>
      <c r="P444" s="1">
        <f>AVERAGE(CombinedDelayMatch[[#This Row],[xczu5ev-sfvc784-1-e.Min Trace Delay (ps)]],CombinedDelayMatch[[#This Row],[xczu5ev-sfvc784-1-e.Max Trace Delay (ps)]])</f>
        <v>103.14150000000001</v>
      </c>
      <c r="Q444" s="1">
        <f>_xlfn.AGGREGATE(1,6,CombinedDelayMatch[[#This Row],[Average 2CG (ps)]],CombinedDelayMatch[[#This Row],[Average 5EV (ps)]])</f>
        <v>93.471249999999998</v>
      </c>
      <c r="R444" s="2">
        <f>-(IFERROR(CombinedDelayMatch[[#This Row],[Average]], 0)-IFERROR(CombinedDelayMatch[[#This Row],[Average 5EV (ps)]],0))</f>
        <v>9.67025000000001</v>
      </c>
      <c r="S444"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44"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44" s="4">
        <f>CombinedDelayMatch[[#This Row],[Average]]+CombinedDelayMatch[[#This Row],[5EV Adjustment]]</f>
        <v>93.471249999999998</v>
      </c>
      <c r="V444" s="4">
        <f>CombinedDelayMatch[[#This Row],[Adj. Average (ps)]]/6.5</f>
        <v>14.380192307692308</v>
      </c>
      <c r="W444" s="2">
        <f>-(CombinedDelayMatch[[#This Row],[Adj. Average (ps)]]-CombinedDelayMatch[[#This Row],[Average 2CG (ps)]])</f>
        <v>-9.6702499999999958</v>
      </c>
      <c r="X44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44" s="2">
        <f>-(IFERROR(CombinedDelayMatch[[#This Row],[Adj. Average (ps)]], 0)-IFERROR(CombinedDelayMatch[[#This Row],[Average 5EV (ps)]],0))</f>
        <v>9.67025000000001</v>
      </c>
      <c r="Z44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45" spans="1:26" x14ac:dyDescent="0.25">
      <c r="A445">
        <v>66</v>
      </c>
      <c r="B445" s="1" t="s">
        <v>722</v>
      </c>
      <c r="C445" s="1" t="s">
        <v>723</v>
      </c>
      <c r="D445" s="1" t="s">
        <v>724</v>
      </c>
      <c r="E445">
        <v>100.072</v>
      </c>
      <c r="F445">
        <v>101.077</v>
      </c>
      <c r="G445">
        <v>66</v>
      </c>
      <c r="H445" s="1" t="s">
        <v>722</v>
      </c>
      <c r="I445" s="1" t="s">
        <v>1691</v>
      </c>
      <c r="J445" s="5" t="s">
        <v>724</v>
      </c>
      <c r="K445">
        <v>124.89</v>
      </c>
      <c r="L445">
        <v>126.145</v>
      </c>
      <c r="O445" s="1">
        <f>AVERAGE(CombinedDelayMatch[[#This Row],[Min Trace Delay (ps)]],CombinedDelayMatch[[#This Row],[Max Trace Delay (ps)]])</f>
        <v>100.5745</v>
      </c>
      <c r="P445" s="1">
        <f>AVERAGE(CombinedDelayMatch[[#This Row],[xczu5ev-sfvc784-1-e.Min Trace Delay (ps)]],CombinedDelayMatch[[#This Row],[xczu5ev-sfvc784-1-e.Max Trace Delay (ps)]])</f>
        <v>125.5175</v>
      </c>
      <c r="Q445" s="1">
        <f>_xlfn.AGGREGATE(1,6,CombinedDelayMatch[[#This Row],[Average 2CG (ps)]],CombinedDelayMatch[[#This Row],[Average 5EV (ps)]])</f>
        <v>113.04599999999999</v>
      </c>
      <c r="R445" s="2">
        <f>-(IFERROR(CombinedDelayMatch[[#This Row],[Average]], 0)-IFERROR(CombinedDelayMatch[[#This Row],[Average 5EV (ps)]],0))</f>
        <v>12.471500000000006</v>
      </c>
      <c r="S445"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45"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45" s="4">
        <f>CombinedDelayMatch[[#This Row],[Average]]+CombinedDelayMatch[[#This Row],[5EV Adjustment]]</f>
        <v>113.04599999999999</v>
      </c>
      <c r="V445" s="4">
        <f>CombinedDelayMatch[[#This Row],[Adj. Average (ps)]]/6.5</f>
        <v>17.391692307692306</v>
      </c>
      <c r="W445" s="2">
        <f>-(CombinedDelayMatch[[#This Row],[Adj. Average (ps)]]-CombinedDelayMatch[[#This Row],[Average 2CG (ps)]])</f>
        <v>-12.471499999999992</v>
      </c>
      <c r="X44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45" s="2">
        <f>-(IFERROR(CombinedDelayMatch[[#This Row],[Adj. Average (ps)]], 0)-IFERROR(CombinedDelayMatch[[#This Row],[Average 5EV (ps)]],0))</f>
        <v>12.471500000000006</v>
      </c>
      <c r="Z44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46" spans="1:26" x14ac:dyDescent="0.25">
      <c r="A446">
        <v>66</v>
      </c>
      <c r="B446" s="1" t="s">
        <v>725</v>
      </c>
      <c r="C446" s="1" t="s">
        <v>726</v>
      </c>
      <c r="D446" s="1" t="s">
        <v>727</v>
      </c>
      <c r="E446">
        <v>99.603999999999999</v>
      </c>
      <c r="F446">
        <v>100.605</v>
      </c>
      <c r="G446">
        <v>66</v>
      </c>
      <c r="H446" s="1" t="s">
        <v>725</v>
      </c>
      <c r="I446" s="1" t="s">
        <v>1690</v>
      </c>
      <c r="J446" s="5" t="s">
        <v>727</v>
      </c>
      <c r="K446">
        <v>123.85899999999999</v>
      </c>
      <c r="L446">
        <v>125.104</v>
      </c>
      <c r="O446" s="1">
        <f>AVERAGE(CombinedDelayMatch[[#This Row],[Min Trace Delay (ps)]],CombinedDelayMatch[[#This Row],[Max Trace Delay (ps)]])</f>
        <v>100.1045</v>
      </c>
      <c r="P446" s="1">
        <f>AVERAGE(CombinedDelayMatch[[#This Row],[xczu5ev-sfvc784-1-e.Min Trace Delay (ps)]],CombinedDelayMatch[[#This Row],[xczu5ev-sfvc784-1-e.Max Trace Delay (ps)]])</f>
        <v>124.4815</v>
      </c>
      <c r="Q446" s="1">
        <f>_xlfn.AGGREGATE(1,6,CombinedDelayMatch[[#This Row],[Average 2CG (ps)]],CombinedDelayMatch[[#This Row],[Average 5EV (ps)]])</f>
        <v>112.29300000000001</v>
      </c>
      <c r="R446" s="2">
        <f>-(IFERROR(CombinedDelayMatch[[#This Row],[Average]], 0)-IFERROR(CombinedDelayMatch[[#This Row],[Average 5EV (ps)]],0))</f>
        <v>12.188499999999991</v>
      </c>
      <c r="S446"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46"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46" s="4">
        <f>CombinedDelayMatch[[#This Row],[Average]]+CombinedDelayMatch[[#This Row],[5EV Adjustment]]</f>
        <v>112.29300000000001</v>
      </c>
      <c r="V446" s="4">
        <f>CombinedDelayMatch[[#This Row],[Adj. Average (ps)]]/6.5</f>
        <v>17.275846153846153</v>
      </c>
      <c r="W446" s="2">
        <f>-(CombinedDelayMatch[[#This Row],[Adj. Average (ps)]]-CombinedDelayMatch[[#This Row],[Average 2CG (ps)]])</f>
        <v>-12.188500000000005</v>
      </c>
      <c r="X44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46" s="2">
        <f>-(IFERROR(CombinedDelayMatch[[#This Row],[Adj. Average (ps)]], 0)-IFERROR(CombinedDelayMatch[[#This Row],[Average 5EV (ps)]],0))</f>
        <v>12.188499999999991</v>
      </c>
      <c r="Z44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47" spans="1:26" x14ac:dyDescent="0.25">
      <c r="A447">
        <v>66</v>
      </c>
      <c r="B447" s="1" t="s">
        <v>728</v>
      </c>
      <c r="C447" s="1" t="s">
        <v>729</v>
      </c>
      <c r="D447" s="1" t="s">
        <v>730</v>
      </c>
      <c r="E447">
        <v>104.602</v>
      </c>
      <c r="F447">
        <v>105.654</v>
      </c>
      <c r="G447">
        <v>66</v>
      </c>
      <c r="H447" s="1" t="s">
        <v>728</v>
      </c>
      <c r="I447" s="1" t="s">
        <v>1689</v>
      </c>
      <c r="J447" s="5" t="s">
        <v>730</v>
      </c>
      <c r="K447">
        <v>131.91499999999999</v>
      </c>
      <c r="L447">
        <v>133.24100000000001</v>
      </c>
      <c r="O447" s="1">
        <f>AVERAGE(CombinedDelayMatch[[#This Row],[Min Trace Delay (ps)]],CombinedDelayMatch[[#This Row],[Max Trace Delay (ps)]])</f>
        <v>105.128</v>
      </c>
      <c r="P447" s="1">
        <f>AVERAGE(CombinedDelayMatch[[#This Row],[xczu5ev-sfvc784-1-e.Min Trace Delay (ps)]],CombinedDelayMatch[[#This Row],[xczu5ev-sfvc784-1-e.Max Trace Delay (ps)]])</f>
        <v>132.578</v>
      </c>
      <c r="Q447" s="1">
        <f>_xlfn.AGGREGATE(1,6,CombinedDelayMatch[[#This Row],[Average 2CG (ps)]],CombinedDelayMatch[[#This Row],[Average 5EV (ps)]])</f>
        <v>118.85300000000001</v>
      </c>
      <c r="R447" s="2">
        <f>-(IFERROR(CombinedDelayMatch[[#This Row],[Average]], 0)-IFERROR(CombinedDelayMatch[[#This Row],[Average 5EV (ps)]],0))</f>
        <v>13.724999999999994</v>
      </c>
      <c r="S447"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47"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47" s="4">
        <f>CombinedDelayMatch[[#This Row],[Average]]+CombinedDelayMatch[[#This Row],[5EV Adjustment]]</f>
        <v>118.85300000000001</v>
      </c>
      <c r="V447" s="4">
        <f>CombinedDelayMatch[[#This Row],[Adj. Average (ps)]]/6.5</f>
        <v>18.285076923076925</v>
      </c>
      <c r="W447" s="2">
        <f>-(CombinedDelayMatch[[#This Row],[Adj. Average (ps)]]-CombinedDelayMatch[[#This Row],[Average 2CG (ps)]])</f>
        <v>-13.725000000000009</v>
      </c>
      <c r="X44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47" s="2">
        <f>-(IFERROR(CombinedDelayMatch[[#This Row],[Adj. Average (ps)]], 0)-IFERROR(CombinedDelayMatch[[#This Row],[Average 5EV (ps)]],0))</f>
        <v>13.724999999999994</v>
      </c>
      <c r="Z44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48" spans="1:26" x14ac:dyDescent="0.25">
      <c r="A448">
        <v>66</v>
      </c>
      <c r="B448" s="1" t="s">
        <v>731</v>
      </c>
      <c r="C448" s="1" t="s">
        <v>732</v>
      </c>
      <c r="D448" s="1" t="s">
        <v>733</v>
      </c>
      <c r="E448">
        <v>105.895</v>
      </c>
      <c r="F448">
        <v>106.959</v>
      </c>
      <c r="G448">
        <v>66</v>
      </c>
      <c r="H448" s="1" t="s">
        <v>731</v>
      </c>
      <c r="I448" s="1" t="s">
        <v>1688</v>
      </c>
      <c r="J448" s="5" t="s">
        <v>733</v>
      </c>
      <c r="K448">
        <v>135.78399999999999</v>
      </c>
      <c r="L448">
        <v>137.149</v>
      </c>
      <c r="O448" s="1">
        <f>AVERAGE(CombinedDelayMatch[[#This Row],[Min Trace Delay (ps)]],CombinedDelayMatch[[#This Row],[Max Trace Delay (ps)]])</f>
        <v>106.42699999999999</v>
      </c>
      <c r="P448" s="1">
        <f>AVERAGE(CombinedDelayMatch[[#This Row],[xczu5ev-sfvc784-1-e.Min Trace Delay (ps)]],CombinedDelayMatch[[#This Row],[xczu5ev-sfvc784-1-e.Max Trace Delay (ps)]])</f>
        <v>136.4665</v>
      </c>
      <c r="Q448" s="1">
        <f>_xlfn.AGGREGATE(1,6,CombinedDelayMatch[[#This Row],[Average 2CG (ps)]],CombinedDelayMatch[[#This Row],[Average 5EV (ps)]])</f>
        <v>121.44674999999999</v>
      </c>
      <c r="R448" s="2">
        <f>-(IFERROR(CombinedDelayMatch[[#This Row],[Average]], 0)-IFERROR(CombinedDelayMatch[[#This Row],[Average 5EV (ps)]],0))</f>
        <v>15.019750000000002</v>
      </c>
      <c r="S448"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48"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48" s="4">
        <f>CombinedDelayMatch[[#This Row],[Average]]+CombinedDelayMatch[[#This Row],[5EV Adjustment]]</f>
        <v>121.44674999999999</v>
      </c>
      <c r="V448" s="4">
        <f>CombinedDelayMatch[[#This Row],[Adj. Average (ps)]]/6.5</f>
        <v>18.684115384615385</v>
      </c>
      <c r="W448" s="2">
        <f>-(CombinedDelayMatch[[#This Row],[Adj. Average (ps)]]-CombinedDelayMatch[[#This Row],[Average 2CG (ps)]])</f>
        <v>-15.019750000000002</v>
      </c>
      <c r="X44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48" s="2">
        <f>-(IFERROR(CombinedDelayMatch[[#This Row],[Adj. Average (ps)]], 0)-IFERROR(CombinedDelayMatch[[#This Row],[Average 5EV (ps)]],0))</f>
        <v>15.019750000000002</v>
      </c>
      <c r="Z44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49" spans="1:26" x14ac:dyDescent="0.25">
      <c r="A449">
        <v>66</v>
      </c>
      <c r="B449" s="1" t="s">
        <v>734</v>
      </c>
      <c r="C449" s="1" t="s">
        <v>735</v>
      </c>
      <c r="D449" s="1" t="s">
        <v>736</v>
      </c>
      <c r="E449">
        <v>99.495999999999995</v>
      </c>
      <c r="F449">
        <v>100.496</v>
      </c>
      <c r="G449">
        <v>66</v>
      </c>
      <c r="H449" s="1" t="s">
        <v>734</v>
      </c>
      <c r="I449" s="1" t="s">
        <v>1687</v>
      </c>
      <c r="J449" s="5" t="s">
        <v>736</v>
      </c>
      <c r="K449">
        <v>123.29</v>
      </c>
      <c r="L449">
        <v>124.529</v>
      </c>
      <c r="O449" s="1">
        <f>AVERAGE(CombinedDelayMatch[[#This Row],[Min Trace Delay (ps)]],CombinedDelayMatch[[#This Row],[Max Trace Delay (ps)]])</f>
        <v>99.995999999999995</v>
      </c>
      <c r="P449" s="1">
        <f>AVERAGE(CombinedDelayMatch[[#This Row],[xczu5ev-sfvc784-1-e.Min Trace Delay (ps)]],CombinedDelayMatch[[#This Row],[xczu5ev-sfvc784-1-e.Max Trace Delay (ps)]])</f>
        <v>123.90950000000001</v>
      </c>
      <c r="Q449" s="1">
        <f>_xlfn.AGGREGATE(1,6,CombinedDelayMatch[[#This Row],[Average 2CG (ps)]],CombinedDelayMatch[[#This Row],[Average 5EV (ps)]])</f>
        <v>111.95275000000001</v>
      </c>
      <c r="R449" s="2">
        <f>-(IFERROR(CombinedDelayMatch[[#This Row],[Average]], 0)-IFERROR(CombinedDelayMatch[[#This Row],[Average 5EV (ps)]],0))</f>
        <v>11.95675</v>
      </c>
      <c r="S449"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49"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49" s="4">
        <f>CombinedDelayMatch[[#This Row],[Average]]+CombinedDelayMatch[[#This Row],[5EV Adjustment]]</f>
        <v>111.95275000000001</v>
      </c>
      <c r="V449" s="4">
        <f>CombinedDelayMatch[[#This Row],[Adj. Average (ps)]]/6.5</f>
        <v>17.223500000000001</v>
      </c>
      <c r="W449" s="2">
        <f>-(CombinedDelayMatch[[#This Row],[Adj. Average (ps)]]-CombinedDelayMatch[[#This Row],[Average 2CG (ps)]])</f>
        <v>-11.956750000000014</v>
      </c>
      <c r="X44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49" s="2">
        <f>-(IFERROR(CombinedDelayMatch[[#This Row],[Adj. Average (ps)]], 0)-IFERROR(CombinedDelayMatch[[#This Row],[Average 5EV (ps)]],0))</f>
        <v>11.95675</v>
      </c>
      <c r="Z44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50" spans="1:26" x14ac:dyDescent="0.25">
      <c r="A450">
        <v>66</v>
      </c>
      <c r="B450" s="1" t="s">
        <v>737</v>
      </c>
      <c r="C450" s="1" t="s">
        <v>738</v>
      </c>
      <c r="D450" s="1" t="s">
        <v>739</v>
      </c>
      <c r="E450">
        <v>100.044</v>
      </c>
      <c r="F450">
        <v>101.04900000000001</v>
      </c>
      <c r="G450">
        <v>66</v>
      </c>
      <c r="H450" s="1" t="s">
        <v>737</v>
      </c>
      <c r="I450" s="1" t="s">
        <v>1686</v>
      </c>
      <c r="J450" s="5" t="s">
        <v>739</v>
      </c>
      <c r="K450">
        <v>120.364</v>
      </c>
      <c r="L450">
        <v>121.57299999999999</v>
      </c>
      <c r="O450" s="1">
        <f>AVERAGE(CombinedDelayMatch[[#This Row],[Min Trace Delay (ps)]],CombinedDelayMatch[[#This Row],[Max Trace Delay (ps)]])</f>
        <v>100.54650000000001</v>
      </c>
      <c r="P450" s="1">
        <f>AVERAGE(CombinedDelayMatch[[#This Row],[xczu5ev-sfvc784-1-e.Min Trace Delay (ps)]],CombinedDelayMatch[[#This Row],[xczu5ev-sfvc784-1-e.Max Trace Delay (ps)]])</f>
        <v>120.96850000000001</v>
      </c>
      <c r="Q450" s="1">
        <f>_xlfn.AGGREGATE(1,6,CombinedDelayMatch[[#This Row],[Average 2CG (ps)]],CombinedDelayMatch[[#This Row],[Average 5EV (ps)]])</f>
        <v>110.75750000000001</v>
      </c>
      <c r="R450" s="2">
        <f>-(IFERROR(CombinedDelayMatch[[#This Row],[Average]], 0)-IFERROR(CombinedDelayMatch[[#This Row],[Average 5EV (ps)]],0))</f>
        <v>10.210999999999999</v>
      </c>
      <c r="S450"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50"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50" s="4">
        <f>CombinedDelayMatch[[#This Row],[Average]]+CombinedDelayMatch[[#This Row],[5EV Adjustment]]</f>
        <v>110.75750000000001</v>
      </c>
      <c r="V450" s="4">
        <f>CombinedDelayMatch[[#This Row],[Adj. Average (ps)]]/6.5</f>
        <v>17.039615384615384</v>
      </c>
      <c r="W450" s="2">
        <f>-(CombinedDelayMatch[[#This Row],[Adj. Average (ps)]]-CombinedDelayMatch[[#This Row],[Average 2CG (ps)]])</f>
        <v>-10.210999999999999</v>
      </c>
      <c r="X45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50" s="2">
        <f>-(IFERROR(CombinedDelayMatch[[#This Row],[Adj. Average (ps)]], 0)-IFERROR(CombinedDelayMatch[[#This Row],[Average 5EV (ps)]],0))</f>
        <v>10.210999999999999</v>
      </c>
      <c r="Z45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51" spans="1:26" x14ac:dyDescent="0.25">
      <c r="A451">
        <v>66</v>
      </c>
      <c r="B451" s="1" t="s">
        <v>740</v>
      </c>
      <c r="C451" s="1" t="s">
        <v>741</v>
      </c>
      <c r="D451" s="1" t="s">
        <v>742</v>
      </c>
      <c r="E451">
        <v>106.10899999999999</v>
      </c>
      <c r="F451">
        <v>107.176</v>
      </c>
      <c r="G451">
        <v>66</v>
      </c>
      <c r="H451" s="1" t="s">
        <v>740</v>
      </c>
      <c r="I451" s="1" t="s">
        <v>1685</v>
      </c>
      <c r="J451" s="5" t="s">
        <v>742</v>
      </c>
      <c r="K451">
        <v>137.078</v>
      </c>
      <c r="L451">
        <v>138.45500000000001</v>
      </c>
      <c r="O451" s="1">
        <f>AVERAGE(CombinedDelayMatch[[#This Row],[Min Trace Delay (ps)]],CombinedDelayMatch[[#This Row],[Max Trace Delay (ps)]])</f>
        <v>106.6425</v>
      </c>
      <c r="P451" s="1">
        <f>AVERAGE(CombinedDelayMatch[[#This Row],[xczu5ev-sfvc784-1-e.Min Trace Delay (ps)]],CombinedDelayMatch[[#This Row],[xczu5ev-sfvc784-1-e.Max Trace Delay (ps)]])</f>
        <v>137.76650000000001</v>
      </c>
      <c r="Q451" s="1">
        <f>_xlfn.AGGREGATE(1,6,CombinedDelayMatch[[#This Row],[Average 2CG (ps)]],CombinedDelayMatch[[#This Row],[Average 5EV (ps)]])</f>
        <v>122.2045</v>
      </c>
      <c r="R451" s="2">
        <f>-(IFERROR(CombinedDelayMatch[[#This Row],[Average]], 0)-IFERROR(CombinedDelayMatch[[#This Row],[Average 5EV (ps)]],0))</f>
        <v>15.562000000000012</v>
      </c>
      <c r="S451"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51"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51" s="4">
        <f>CombinedDelayMatch[[#This Row],[Average]]+CombinedDelayMatch[[#This Row],[5EV Adjustment]]</f>
        <v>122.2045</v>
      </c>
      <c r="V451" s="4">
        <f>CombinedDelayMatch[[#This Row],[Adj. Average (ps)]]/6.5</f>
        <v>18.800692307692309</v>
      </c>
      <c r="W451" s="2">
        <f>-(CombinedDelayMatch[[#This Row],[Adj. Average (ps)]]-CombinedDelayMatch[[#This Row],[Average 2CG (ps)]])</f>
        <v>-15.561999999999998</v>
      </c>
      <c r="X45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51" s="2">
        <f>-(IFERROR(CombinedDelayMatch[[#This Row],[Adj. Average (ps)]], 0)-IFERROR(CombinedDelayMatch[[#This Row],[Average 5EV (ps)]],0))</f>
        <v>15.562000000000012</v>
      </c>
      <c r="Z45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52" spans="1:26" x14ac:dyDescent="0.25">
      <c r="A452">
        <v>66</v>
      </c>
      <c r="B452" s="1" t="s">
        <v>743</v>
      </c>
      <c r="C452" s="1" t="s">
        <v>744</v>
      </c>
      <c r="D452" s="1" t="s">
        <v>745</v>
      </c>
      <c r="E452">
        <v>106.92</v>
      </c>
      <c r="F452">
        <v>107.994</v>
      </c>
      <c r="G452">
        <v>66</v>
      </c>
      <c r="H452" s="1" t="s">
        <v>743</v>
      </c>
      <c r="I452" s="1" t="s">
        <v>1684</v>
      </c>
      <c r="J452" s="5" t="s">
        <v>745</v>
      </c>
      <c r="K452">
        <v>138.017</v>
      </c>
      <c r="L452">
        <v>139.404</v>
      </c>
      <c r="O452" s="1">
        <f>AVERAGE(CombinedDelayMatch[[#This Row],[Min Trace Delay (ps)]],CombinedDelayMatch[[#This Row],[Max Trace Delay (ps)]])</f>
        <v>107.45699999999999</v>
      </c>
      <c r="P452" s="1">
        <f>AVERAGE(CombinedDelayMatch[[#This Row],[xczu5ev-sfvc784-1-e.Min Trace Delay (ps)]],CombinedDelayMatch[[#This Row],[xczu5ev-sfvc784-1-e.Max Trace Delay (ps)]])</f>
        <v>138.7105</v>
      </c>
      <c r="Q452" s="1">
        <f>_xlfn.AGGREGATE(1,6,CombinedDelayMatch[[#This Row],[Average 2CG (ps)]],CombinedDelayMatch[[#This Row],[Average 5EV (ps)]])</f>
        <v>123.08374999999999</v>
      </c>
      <c r="R452" s="2">
        <f>-(IFERROR(CombinedDelayMatch[[#This Row],[Average]], 0)-IFERROR(CombinedDelayMatch[[#This Row],[Average 5EV (ps)]],0))</f>
        <v>15.626750000000001</v>
      </c>
      <c r="S452"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52"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52" s="4">
        <f>CombinedDelayMatch[[#This Row],[Average]]+CombinedDelayMatch[[#This Row],[5EV Adjustment]]</f>
        <v>123.08374999999999</v>
      </c>
      <c r="V452" s="4">
        <f>CombinedDelayMatch[[#This Row],[Adj. Average (ps)]]/6.5</f>
        <v>18.935961538461537</v>
      </c>
      <c r="W452" s="2">
        <f>-(CombinedDelayMatch[[#This Row],[Adj. Average (ps)]]-CombinedDelayMatch[[#This Row],[Average 2CG (ps)]])</f>
        <v>-15.626750000000001</v>
      </c>
      <c r="X45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52" s="2">
        <f>-(IFERROR(CombinedDelayMatch[[#This Row],[Adj. Average (ps)]], 0)-IFERROR(CombinedDelayMatch[[#This Row],[Average 5EV (ps)]],0))</f>
        <v>15.626750000000001</v>
      </c>
      <c r="Z45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53" spans="1:26" x14ac:dyDescent="0.25">
      <c r="A453">
        <v>66</v>
      </c>
      <c r="B453" s="1" t="s">
        <v>746</v>
      </c>
      <c r="C453" s="1" t="s">
        <v>747</v>
      </c>
      <c r="D453" s="1" t="s">
        <v>748</v>
      </c>
      <c r="E453">
        <v>83.132999999999996</v>
      </c>
      <c r="F453">
        <v>83.968000000000004</v>
      </c>
      <c r="G453">
        <v>66</v>
      </c>
      <c r="H453" s="1" t="s">
        <v>746</v>
      </c>
      <c r="I453" s="1" t="s">
        <v>1683</v>
      </c>
      <c r="J453" s="5" t="s">
        <v>748</v>
      </c>
      <c r="K453">
        <v>110.441</v>
      </c>
      <c r="L453">
        <v>111.551</v>
      </c>
      <c r="O453" s="1">
        <f>AVERAGE(CombinedDelayMatch[[#This Row],[Min Trace Delay (ps)]],CombinedDelayMatch[[#This Row],[Max Trace Delay (ps)]])</f>
        <v>83.5505</v>
      </c>
      <c r="P453" s="1">
        <f>AVERAGE(CombinedDelayMatch[[#This Row],[xczu5ev-sfvc784-1-e.Min Trace Delay (ps)]],CombinedDelayMatch[[#This Row],[xczu5ev-sfvc784-1-e.Max Trace Delay (ps)]])</f>
        <v>110.99600000000001</v>
      </c>
      <c r="Q453" s="1">
        <f>_xlfn.AGGREGATE(1,6,CombinedDelayMatch[[#This Row],[Average 2CG (ps)]],CombinedDelayMatch[[#This Row],[Average 5EV (ps)]])</f>
        <v>97.273250000000004</v>
      </c>
      <c r="R453" s="2">
        <f>-(IFERROR(CombinedDelayMatch[[#This Row],[Average]], 0)-IFERROR(CombinedDelayMatch[[#This Row],[Average 5EV (ps)]],0))</f>
        <v>13.722750000000005</v>
      </c>
      <c r="S453"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53"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53" s="4">
        <f>CombinedDelayMatch[[#This Row],[Average]]+CombinedDelayMatch[[#This Row],[5EV Adjustment]]</f>
        <v>97.273250000000004</v>
      </c>
      <c r="V453" s="4">
        <f>CombinedDelayMatch[[#This Row],[Adj. Average (ps)]]/6.5</f>
        <v>14.965115384615386</v>
      </c>
      <c r="W453" s="2">
        <f>-(CombinedDelayMatch[[#This Row],[Adj. Average (ps)]]-CombinedDelayMatch[[#This Row],[Average 2CG (ps)]])</f>
        <v>-13.722750000000005</v>
      </c>
      <c r="X45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53" s="2">
        <f>-(IFERROR(CombinedDelayMatch[[#This Row],[Adj. Average (ps)]], 0)-IFERROR(CombinedDelayMatch[[#This Row],[Average 5EV (ps)]],0))</f>
        <v>13.722750000000005</v>
      </c>
      <c r="Z45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54" spans="1:26" x14ac:dyDescent="0.25">
      <c r="A454">
        <v>66</v>
      </c>
      <c r="B454" s="1" t="s">
        <v>749</v>
      </c>
      <c r="C454" s="1" t="s">
        <v>750</v>
      </c>
      <c r="D454" s="1" t="s">
        <v>751</v>
      </c>
      <c r="E454">
        <v>83.798000000000002</v>
      </c>
      <c r="F454">
        <v>84.64</v>
      </c>
      <c r="G454">
        <v>66</v>
      </c>
      <c r="H454" s="1" t="s">
        <v>749</v>
      </c>
      <c r="I454" s="1" t="s">
        <v>1682</v>
      </c>
      <c r="J454" s="5" t="s">
        <v>751</v>
      </c>
      <c r="K454">
        <v>110.687</v>
      </c>
      <c r="L454">
        <v>111.8</v>
      </c>
      <c r="O454" s="1">
        <f>AVERAGE(CombinedDelayMatch[[#This Row],[Min Trace Delay (ps)]],CombinedDelayMatch[[#This Row],[Max Trace Delay (ps)]])</f>
        <v>84.218999999999994</v>
      </c>
      <c r="P454" s="1">
        <f>AVERAGE(CombinedDelayMatch[[#This Row],[xczu5ev-sfvc784-1-e.Min Trace Delay (ps)]],CombinedDelayMatch[[#This Row],[xczu5ev-sfvc784-1-e.Max Trace Delay (ps)]])</f>
        <v>111.2435</v>
      </c>
      <c r="Q454" s="1">
        <f>_xlfn.AGGREGATE(1,6,CombinedDelayMatch[[#This Row],[Average 2CG (ps)]],CombinedDelayMatch[[#This Row],[Average 5EV (ps)]])</f>
        <v>97.731249999999989</v>
      </c>
      <c r="R454" s="2">
        <f>-(IFERROR(CombinedDelayMatch[[#This Row],[Average]], 0)-IFERROR(CombinedDelayMatch[[#This Row],[Average 5EV (ps)]],0))</f>
        <v>13.512250000000009</v>
      </c>
      <c r="S454"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54"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54" s="4">
        <f>CombinedDelayMatch[[#This Row],[Average]]+CombinedDelayMatch[[#This Row],[5EV Adjustment]]</f>
        <v>97.731249999999989</v>
      </c>
      <c r="V454" s="4">
        <f>CombinedDelayMatch[[#This Row],[Adj. Average (ps)]]/6.5</f>
        <v>15.035576923076921</v>
      </c>
      <c r="W454" s="2">
        <f>-(CombinedDelayMatch[[#This Row],[Adj. Average (ps)]]-CombinedDelayMatch[[#This Row],[Average 2CG (ps)]])</f>
        <v>-13.512249999999995</v>
      </c>
      <c r="X45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54" s="2">
        <f>-(IFERROR(CombinedDelayMatch[[#This Row],[Adj. Average (ps)]], 0)-IFERROR(CombinedDelayMatch[[#This Row],[Average 5EV (ps)]],0))</f>
        <v>13.512250000000009</v>
      </c>
      <c r="Z45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55" spans="1:26" x14ac:dyDescent="0.25">
      <c r="A455">
        <v>66</v>
      </c>
      <c r="B455" s="1" t="s">
        <v>752</v>
      </c>
      <c r="C455" s="1" t="s">
        <v>753</v>
      </c>
      <c r="D455" s="1" t="s">
        <v>754</v>
      </c>
      <c r="E455">
        <v>90.138999999999996</v>
      </c>
      <c r="F455">
        <v>91.045000000000002</v>
      </c>
      <c r="G455">
        <v>66</v>
      </c>
      <c r="H455" s="1" t="s">
        <v>752</v>
      </c>
      <c r="I455" s="1" t="s">
        <v>1681</v>
      </c>
      <c r="J455" s="5" t="s">
        <v>754</v>
      </c>
      <c r="K455">
        <v>118.62</v>
      </c>
      <c r="L455">
        <v>119.812</v>
      </c>
      <c r="O455" s="1">
        <f>AVERAGE(CombinedDelayMatch[[#This Row],[Min Trace Delay (ps)]],CombinedDelayMatch[[#This Row],[Max Trace Delay (ps)]])</f>
        <v>90.591999999999999</v>
      </c>
      <c r="P455" s="1">
        <f>AVERAGE(CombinedDelayMatch[[#This Row],[xczu5ev-sfvc784-1-e.Min Trace Delay (ps)]],CombinedDelayMatch[[#This Row],[xczu5ev-sfvc784-1-e.Max Trace Delay (ps)]])</f>
        <v>119.21600000000001</v>
      </c>
      <c r="Q455" s="1">
        <f>_xlfn.AGGREGATE(1,6,CombinedDelayMatch[[#This Row],[Average 2CG (ps)]],CombinedDelayMatch[[#This Row],[Average 5EV (ps)]])</f>
        <v>104.904</v>
      </c>
      <c r="R455" s="2">
        <f>-(IFERROR(CombinedDelayMatch[[#This Row],[Average]], 0)-IFERROR(CombinedDelayMatch[[#This Row],[Average 5EV (ps)]],0))</f>
        <v>14.312000000000012</v>
      </c>
      <c r="S455"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55"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55" s="4">
        <f>CombinedDelayMatch[[#This Row],[Average]]+CombinedDelayMatch[[#This Row],[5EV Adjustment]]</f>
        <v>104.904</v>
      </c>
      <c r="V455" s="4">
        <f>CombinedDelayMatch[[#This Row],[Adj. Average (ps)]]/6.5</f>
        <v>16.139076923076921</v>
      </c>
      <c r="W455" s="2">
        <f>-(CombinedDelayMatch[[#This Row],[Adj. Average (ps)]]-CombinedDelayMatch[[#This Row],[Average 2CG (ps)]])</f>
        <v>-14.311999999999998</v>
      </c>
      <c r="X45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55" s="2">
        <f>-(IFERROR(CombinedDelayMatch[[#This Row],[Adj. Average (ps)]], 0)-IFERROR(CombinedDelayMatch[[#This Row],[Average 5EV (ps)]],0))</f>
        <v>14.312000000000012</v>
      </c>
      <c r="Z45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56" spans="1:26" x14ac:dyDescent="0.25">
      <c r="A456">
        <v>66</v>
      </c>
      <c r="B456" s="1" t="s">
        <v>755</v>
      </c>
      <c r="C456" s="1" t="s">
        <v>756</v>
      </c>
      <c r="D456" s="1" t="s">
        <v>757</v>
      </c>
      <c r="E456">
        <v>89.834999999999994</v>
      </c>
      <c r="F456">
        <v>90.738</v>
      </c>
      <c r="G456">
        <v>66</v>
      </c>
      <c r="H456" s="1" t="s">
        <v>755</v>
      </c>
      <c r="I456" s="1" t="s">
        <v>1680</v>
      </c>
      <c r="J456" s="5" t="s">
        <v>757</v>
      </c>
      <c r="K456">
        <v>118.401</v>
      </c>
      <c r="L456">
        <v>119.59099999999999</v>
      </c>
      <c r="O456" s="1">
        <f>AVERAGE(CombinedDelayMatch[[#This Row],[Min Trace Delay (ps)]],CombinedDelayMatch[[#This Row],[Max Trace Delay (ps)]])</f>
        <v>90.28649999999999</v>
      </c>
      <c r="P456" s="1">
        <f>AVERAGE(CombinedDelayMatch[[#This Row],[xczu5ev-sfvc784-1-e.Min Trace Delay (ps)]],CombinedDelayMatch[[#This Row],[xczu5ev-sfvc784-1-e.Max Trace Delay (ps)]])</f>
        <v>118.996</v>
      </c>
      <c r="Q456" s="1">
        <f>_xlfn.AGGREGATE(1,6,CombinedDelayMatch[[#This Row],[Average 2CG (ps)]],CombinedDelayMatch[[#This Row],[Average 5EV (ps)]])</f>
        <v>104.64124999999999</v>
      </c>
      <c r="R456" s="2">
        <f>-(IFERROR(CombinedDelayMatch[[#This Row],[Average]], 0)-IFERROR(CombinedDelayMatch[[#This Row],[Average 5EV (ps)]],0))</f>
        <v>14.35475000000001</v>
      </c>
      <c r="S456"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56"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56" s="4">
        <f>CombinedDelayMatch[[#This Row],[Average]]+CombinedDelayMatch[[#This Row],[5EV Adjustment]]</f>
        <v>104.64124999999999</v>
      </c>
      <c r="V456" s="4">
        <f>CombinedDelayMatch[[#This Row],[Adj. Average (ps)]]/6.5</f>
        <v>16.098653846153844</v>
      </c>
      <c r="W456" s="2">
        <f>-(CombinedDelayMatch[[#This Row],[Adj. Average (ps)]]-CombinedDelayMatch[[#This Row],[Average 2CG (ps)]])</f>
        <v>-14.354749999999996</v>
      </c>
      <c r="X45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56" s="2">
        <f>-(IFERROR(CombinedDelayMatch[[#This Row],[Adj. Average (ps)]], 0)-IFERROR(CombinedDelayMatch[[#This Row],[Average 5EV (ps)]],0))</f>
        <v>14.35475000000001</v>
      </c>
      <c r="Z45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57" spans="1:26" x14ac:dyDescent="0.25">
      <c r="A457">
        <v>66</v>
      </c>
      <c r="B457" s="1" t="s">
        <v>758</v>
      </c>
      <c r="C457" s="1" t="s">
        <v>759</v>
      </c>
      <c r="D457" s="1" t="s">
        <v>760</v>
      </c>
      <c r="E457">
        <v>88.718999999999994</v>
      </c>
      <c r="F457">
        <v>89.611000000000004</v>
      </c>
      <c r="G457">
        <v>66</v>
      </c>
      <c r="H457" s="1" t="s">
        <v>758</v>
      </c>
      <c r="I457" s="1" t="s">
        <v>1679</v>
      </c>
      <c r="J457" s="5" t="s">
        <v>760</v>
      </c>
      <c r="K457">
        <v>115.408</v>
      </c>
      <c r="L457">
        <v>116.568</v>
      </c>
      <c r="O457" s="1">
        <f>AVERAGE(CombinedDelayMatch[[#This Row],[Min Trace Delay (ps)]],CombinedDelayMatch[[#This Row],[Max Trace Delay (ps)]])</f>
        <v>89.164999999999992</v>
      </c>
      <c r="P457" s="1">
        <f>AVERAGE(CombinedDelayMatch[[#This Row],[xczu5ev-sfvc784-1-e.Min Trace Delay (ps)]],CombinedDelayMatch[[#This Row],[xczu5ev-sfvc784-1-e.Max Trace Delay (ps)]])</f>
        <v>115.988</v>
      </c>
      <c r="Q457" s="1">
        <f>_xlfn.AGGREGATE(1,6,CombinedDelayMatch[[#This Row],[Average 2CG (ps)]],CombinedDelayMatch[[#This Row],[Average 5EV (ps)]])</f>
        <v>102.5765</v>
      </c>
      <c r="R457" s="2">
        <f>-(IFERROR(CombinedDelayMatch[[#This Row],[Average]], 0)-IFERROR(CombinedDelayMatch[[#This Row],[Average 5EV (ps)]],0))</f>
        <v>13.411500000000004</v>
      </c>
      <c r="S457"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57"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57" s="4">
        <f>CombinedDelayMatch[[#This Row],[Average]]+CombinedDelayMatch[[#This Row],[5EV Adjustment]]</f>
        <v>102.5765</v>
      </c>
      <c r="V457" s="4">
        <f>CombinedDelayMatch[[#This Row],[Adj. Average (ps)]]/6.5</f>
        <v>15.780999999999999</v>
      </c>
      <c r="W457" s="2">
        <f>-(CombinedDelayMatch[[#This Row],[Adj. Average (ps)]]-CombinedDelayMatch[[#This Row],[Average 2CG (ps)]])</f>
        <v>-13.411500000000004</v>
      </c>
      <c r="X45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57" s="2">
        <f>-(IFERROR(CombinedDelayMatch[[#This Row],[Adj. Average (ps)]], 0)-IFERROR(CombinedDelayMatch[[#This Row],[Average 5EV (ps)]],0))</f>
        <v>13.411500000000004</v>
      </c>
      <c r="Z45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58" spans="1:26" x14ac:dyDescent="0.25">
      <c r="A458">
        <v>66</v>
      </c>
      <c r="B458" s="1" t="s">
        <v>761</v>
      </c>
      <c r="C458" s="1" t="s">
        <v>762</v>
      </c>
      <c r="D458" s="1" t="s">
        <v>763</v>
      </c>
      <c r="E458">
        <v>89.376999999999995</v>
      </c>
      <c r="F458">
        <v>90.275000000000006</v>
      </c>
      <c r="G458">
        <v>66</v>
      </c>
      <c r="H458" s="1" t="s">
        <v>761</v>
      </c>
      <c r="I458" s="1" t="s">
        <v>1678</v>
      </c>
      <c r="J458" s="5" t="s">
        <v>763</v>
      </c>
      <c r="K458">
        <v>115.613</v>
      </c>
      <c r="L458">
        <v>116.77500000000001</v>
      </c>
      <c r="O458" s="1">
        <f>AVERAGE(CombinedDelayMatch[[#This Row],[Min Trace Delay (ps)]],CombinedDelayMatch[[#This Row],[Max Trace Delay (ps)]])</f>
        <v>89.825999999999993</v>
      </c>
      <c r="P458" s="1">
        <f>AVERAGE(CombinedDelayMatch[[#This Row],[xczu5ev-sfvc784-1-e.Min Trace Delay (ps)]],CombinedDelayMatch[[#This Row],[xczu5ev-sfvc784-1-e.Max Trace Delay (ps)]])</f>
        <v>116.194</v>
      </c>
      <c r="Q458" s="1">
        <f>_xlfn.AGGREGATE(1,6,CombinedDelayMatch[[#This Row],[Average 2CG (ps)]],CombinedDelayMatch[[#This Row],[Average 5EV (ps)]])</f>
        <v>103.00999999999999</v>
      </c>
      <c r="R458" s="2">
        <f>-(IFERROR(CombinedDelayMatch[[#This Row],[Average]], 0)-IFERROR(CombinedDelayMatch[[#This Row],[Average 5EV (ps)]],0))</f>
        <v>13.184000000000012</v>
      </c>
      <c r="S458"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58"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58" s="4">
        <f>CombinedDelayMatch[[#This Row],[Average]]+CombinedDelayMatch[[#This Row],[5EV Adjustment]]</f>
        <v>103.00999999999999</v>
      </c>
      <c r="V458" s="4">
        <f>CombinedDelayMatch[[#This Row],[Adj. Average (ps)]]/6.5</f>
        <v>15.847692307692306</v>
      </c>
      <c r="W458" s="2">
        <f>-(CombinedDelayMatch[[#This Row],[Adj. Average (ps)]]-CombinedDelayMatch[[#This Row],[Average 2CG (ps)]])</f>
        <v>-13.183999999999997</v>
      </c>
      <c r="X45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58" s="2">
        <f>-(IFERROR(CombinedDelayMatch[[#This Row],[Adj. Average (ps)]], 0)-IFERROR(CombinedDelayMatch[[#This Row],[Average 5EV (ps)]],0))</f>
        <v>13.184000000000012</v>
      </c>
      <c r="Z45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59" spans="1:26" x14ac:dyDescent="0.25">
      <c r="A459">
        <v>66</v>
      </c>
      <c r="B459" s="1" t="s">
        <v>764</v>
      </c>
      <c r="C459" s="1" t="s">
        <v>765</v>
      </c>
      <c r="D459" s="1" t="s">
        <v>766</v>
      </c>
      <c r="E459">
        <v>72.590999999999994</v>
      </c>
      <c r="F459">
        <v>73.319999999999993</v>
      </c>
      <c r="G459">
        <v>66</v>
      </c>
      <c r="H459" s="1" t="s">
        <v>764</v>
      </c>
      <c r="I459" s="1" t="s">
        <v>1677</v>
      </c>
      <c r="J459" s="5" t="s">
        <v>766</v>
      </c>
      <c r="K459">
        <v>105.217</v>
      </c>
      <c r="L459">
        <v>106.274</v>
      </c>
      <c r="O459" s="1">
        <f>AVERAGE(CombinedDelayMatch[[#This Row],[Min Trace Delay (ps)]],CombinedDelayMatch[[#This Row],[Max Trace Delay (ps)]])</f>
        <v>72.955500000000001</v>
      </c>
      <c r="P459" s="1">
        <f>AVERAGE(CombinedDelayMatch[[#This Row],[xczu5ev-sfvc784-1-e.Min Trace Delay (ps)]],CombinedDelayMatch[[#This Row],[xczu5ev-sfvc784-1-e.Max Trace Delay (ps)]])</f>
        <v>105.74549999999999</v>
      </c>
      <c r="Q459" s="1">
        <f>_xlfn.AGGREGATE(1,6,CombinedDelayMatch[[#This Row],[Average 2CG (ps)]],CombinedDelayMatch[[#This Row],[Average 5EV (ps)]])</f>
        <v>89.350499999999997</v>
      </c>
      <c r="R459" s="2">
        <f>-(IFERROR(CombinedDelayMatch[[#This Row],[Average]], 0)-IFERROR(CombinedDelayMatch[[#This Row],[Average 5EV (ps)]],0))</f>
        <v>16.394999999999996</v>
      </c>
      <c r="S459"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59"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59" s="4">
        <f>CombinedDelayMatch[[#This Row],[Average]]+CombinedDelayMatch[[#This Row],[5EV Adjustment]]</f>
        <v>89.350499999999997</v>
      </c>
      <c r="V459" s="4">
        <f>CombinedDelayMatch[[#This Row],[Adj. Average (ps)]]/6.5</f>
        <v>13.746230769230769</v>
      </c>
      <c r="W459" s="2">
        <f>-(CombinedDelayMatch[[#This Row],[Adj. Average (ps)]]-CombinedDelayMatch[[#This Row],[Average 2CG (ps)]])</f>
        <v>-16.394999999999996</v>
      </c>
      <c r="X45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59" s="2">
        <f>-(IFERROR(CombinedDelayMatch[[#This Row],[Adj. Average (ps)]], 0)-IFERROR(CombinedDelayMatch[[#This Row],[Average 5EV (ps)]],0))</f>
        <v>16.394999999999996</v>
      </c>
      <c r="Z45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60" spans="1:26" x14ac:dyDescent="0.25">
      <c r="A460">
        <v>66</v>
      </c>
      <c r="B460" s="1" t="s">
        <v>767</v>
      </c>
      <c r="C460" s="1" t="s">
        <v>768</v>
      </c>
      <c r="D460" s="1" t="s">
        <v>769</v>
      </c>
      <c r="E460">
        <v>73.617000000000004</v>
      </c>
      <c r="F460">
        <v>74.356999999999999</v>
      </c>
      <c r="G460">
        <v>66</v>
      </c>
      <c r="H460" s="1" t="s">
        <v>767</v>
      </c>
      <c r="I460" s="1" t="s">
        <v>1676</v>
      </c>
      <c r="J460" s="5" t="s">
        <v>769</v>
      </c>
      <c r="K460">
        <v>104.577</v>
      </c>
      <c r="L460">
        <v>105.628</v>
      </c>
      <c r="O460" s="1">
        <f>AVERAGE(CombinedDelayMatch[[#This Row],[Min Trace Delay (ps)]],CombinedDelayMatch[[#This Row],[Max Trace Delay (ps)]])</f>
        <v>73.986999999999995</v>
      </c>
      <c r="P460" s="1">
        <f>AVERAGE(CombinedDelayMatch[[#This Row],[xczu5ev-sfvc784-1-e.Min Trace Delay (ps)]],CombinedDelayMatch[[#This Row],[xczu5ev-sfvc784-1-e.Max Trace Delay (ps)]])</f>
        <v>105.10249999999999</v>
      </c>
      <c r="Q460" s="1">
        <f>_xlfn.AGGREGATE(1,6,CombinedDelayMatch[[#This Row],[Average 2CG (ps)]],CombinedDelayMatch[[#This Row],[Average 5EV (ps)]])</f>
        <v>89.544749999999993</v>
      </c>
      <c r="R460" s="2">
        <f>-(IFERROR(CombinedDelayMatch[[#This Row],[Average]], 0)-IFERROR(CombinedDelayMatch[[#This Row],[Average 5EV (ps)]],0))</f>
        <v>15.557749999999999</v>
      </c>
      <c r="S460"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60"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60" s="4">
        <f>CombinedDelayMatch[[#This Row],[Average]]+CombinedDelayMatch[[#This Row],[5EV Adjustment]]</f>
        <v>89.544749999999993</v>
      </c>
      <c r="V460" s="4">
        <f>CombinedDelayMatch[[#This Row],[Adj. Average (ps)]]/6.5</f>
        <v>13.776115384615384</v>
      </c>
      <c r="W460" s="2">
        <f>-(CombinedDelayMatch[[#This Row],[Adj. Average (ps)]]-CombinedDelayMatch[[#This Row],[Average 2CG (ps)]])</f>
        <v>-15.557749999999999</v>
      </c>
      <c r="X46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60" s="2">
        <f>-(IFERROR(CombinedDelayMatch[[#This Row],[Adj. Average (ps)]], 0)-IFERROR(CombinedDelayMatch[[#This Row],[Average 5EV (ps)]],0))</f>
        <v>15.557749999999999</v>
      </c>
      <c r="Z46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61" spans="1:26" x14ac:dyDescent="0.25">
      <c r="A461">
        <v>66</v>
      </c>
      <c r="B461" s="1" t="s">
        <v>770</v>
      </c>
      <c r="C461" s="1" t="s">
        <v>771</v>
      </c>
      <c r="D461" s="1" t="s">
        <v>772</v>
      </c>
      <c r="E461">
        <v>66.554000000000002</v>
      </c>
      <c r="F461">
        <v>67.222999999999999</v>
      </c>
      <c r="G461">
        <v>66</v>
      </c>
      <c r="H461" s="1" t="s">
        <v>770</v>
      </c>
      <c r="I461" s="1" t="s">
        <v>1675</v>
      </c>
      <c r="J461" s="5" t="s">
        <v>772</v>
      </c>
      <c r="K461">
        <v>90.590999999999994</v>
      </c>
      <c r="L461">
        <v>91.501000000000005</v>
      </c>
      <c r="O461" s="1">
        <f>AVERAGE(CombinedDelayMatch[[#This Row],[Min Trace Delay (ps)]],CombinedDelayMatch[[#This Row],[Max Trace Delay (ps)]])</f>
        <v>66.888499999999993</v>
      </c>
      <c r="P461" s="1">
        <f>AVERAGE(CombinedDelayMatch[[#This Row],[xczu5ev-sfvc784-1-e.Min Trace Delay (ps)]],CombinedDelayMatch[[#This Row],[xczu5ev-sfvc784-1-e.Max Trace Delay (ps)]])</f>
        <v>91.045999999999992</v>
      </c>
      <c r="Q461" s="1">
        <f>_xlfn.AGGREGATE(1,6,CombinedDelayMatch[[#This Row],[Average 2CG (ps)]],CombinedDelayMatch[[#This Row],[Average 5EV (ps)]])</f>
        <v>78.967249999999993</v>
      </c>
      <c r="R461" s="2">
        <f>-(IFERROR(CombinedDelayMatch[[#This Row],[Average]], 0)-IFERROR(CombinedDelayMatch[[#This Row],[Average 5EV (ps)]],0))</f>
        <v>12.078749999999999</v>
      </c>
      <c r="S461"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61"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61" s="4">
        <f>CombinedDelayMatch[[#This Row],[Average]]+CombinedDelayMatch[[#This Row],[5EV Adjustment]]</f>
        <v>78.967249999999993</v>
      </c>
      <c r="V461" s="4">
        <f>CombinedDelayMatch[[#This Row],[Adj. Average (ps)]]/6.5</f>
        <v>12.148807692307692</v>
      </c>
      <c r="W461" s="2">
        <f>-(CombinedDelayMatch[[#This Row],[Adj. Average (ps)]]-CombinedDelayMatch[[#This Row],[Average 2CG (ps)]])</f>
        <v>-12.078749999999999</v>
      </c>
      <c r="X46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61" s="2">
        <f>-(IFERROR(CombinedDelayMatch[[#This Row],[Adj. Average (ps)]], 0)-IFERROR(CombinedDelayMatch[[#This Row],[Average 5EV (ps)]],0))</f>
        <v>12.078749999999999</v>
      </c>
      <c r="Z46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62" spans="1:26" x14ac:dyDescent="0.25">
      <c r="A462">
        <v>66</v>
      </c>
      <c r="B462" s="1" t="s">
        <v>773</v>
      </c>
      <c r="C462" s="1" t="s">
        <v>774</v>
      </c>
      <c r="D462" s="1" t="s">
        <v>775</v>
      </c>
      <c r="E462">
        <v>79.576999999999998</v>
      </c>
      <c r="F462">
        <v>80.376999999999995</v>
      </c>
      <c r="G462">
        <v>66</v>
      </c>
      <c r="H462" s="1" t="s">
        <v>773</v>
      </c>
      <c r="I462" s="1" t="s">
        <v>1674</v>
      </c>
      <c r="J462" s="5" t="s">
        <v>775</v>
      </c>
      <c r="K462">
        <v>89.906999999999996</v>
      </c>
      <c r="L462">
        <v>90.811000000000007</v>
      </c>
      <c r="O462" s="1">
        <f>AVERAGE(CombinedDelayMatch[[#This Row],[Min Trace Delay (ps)]],CombinedDelayMatch[[#This Row],[Max Trace Delay (ps)]])</f>
        <v>79.977000000000004</v>
      </c>
      <c r="P462" s="1">
        <f>AVERAGE(CombinedDelayMatch[[#This Row],[xczu5ev-sfvc784-1-e.Min Trace Delay (ps)]],CombinedDelayMatch[[#This Row],[xczu5ev-sfvc784-1-e.Max Trace Delay (ps)]])</f>
        <v>90.359000000000009</v>
      </c>
      <c r="Q462" s="1">
        <f>_xlfn.AGGREGATE(1,6,CombinedDelayMatch[[#This Row],[Average 2CG (ps)]],CombinedDelayMatch[[#This Row],[Average 5EV (ps)]])</f>
        <v>85.168000000000006</v>
      </c>
      <c r="R462" s="2">
        <f>-(IFERROR(CombinedDelayMatch[[#This Row],[Average]], 0)-IFERROR(CombinedDelayMatch[[#This Row],[Average 5EV (ps)]],0))</f>
        <v>5.1910000000000025</v>
      </c>
      <c r="S462"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62"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62" s="4">
        <f>CombinedDelayMatch[[#This Row],[Average]]+CombinedDelayMatch[[#This Row],[5EV Adjustment]]</f>
        <v>85.168000000000006</v>
      </c>
      <c r="V462" s="4">
        <f>CombinedDelayMatch[[#This Row],[Adj. Average (ps)]]/6.5</f>
        <v>13.102769230769232</v>
      </c>
      <c r="W462" s="2">
        <f>-(CombinedDelayMatch[[#This Row],[Adj. Average (ps)]]-CombinedDelayMatch[[#This Row],[Average 2CG (ps)]])</f>
        <v>-5.1910000000000025</v>
      </c>
      <c r="X46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62" s="2">
        <f>-(IFERROR(CombinedDelayMatch[[#This Row],[Adj. Average (ps)]], 0)-IFERROR(CombinedDelayMatch[[#This Row],[Average 5EV (ps)]],0))</f>
        <v>5.1910000000000025</v>
      </c>
      <c r="Z46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63" spans="1:26" x14ac:dyDescent="0.25">
      <c r="A463">
        <v>66</v>
      </c>
      <c r="B463" s="1" t="s">
        <v>776</v>
      </c>
      <c r="C463" s="1" t="s">
        <v>777</v>
      </c>
      <c r="D463" s="1" t="s">
        <v>778</v>
      </c>
      <c r="E463">
        <v>76.668000000000006</v>
      </c>
      <c r="F463">
        <v>77.438000000000002</v>
      </c>
      <c r="G463">
        <v>66</v>
      </c>
      <c r="H463" s="1" t="s">
        <v>776</v>
      </c>
      <c r="I463" s="1" t="s">
        <v>1673</v>
      </c>
      <c r="J463" s="5" t="s">
        <v>778</v>
      </c>
      <c r="K463">
        <v>90.103999999999999</v>
      </c>
      <c r="L463">
        <v>91.01</v>
      </c>
      <c r="O463" s="1">
        <f>AVERAGE(CombinedDelayMatch[[#This Row],[Min Trace Delay (ps)]],CombinedDelayMatch[[#This Row],[Max Trace Delay (ps)]])</f>
        <v>77.052999999999997</v>
      </c>
      <c r="P463" s="1">
        <f>AVERAGE(CombinedDelayMatch[[#This Row],[xczu5ev-sfvc784-1-e.Min Trace Delay (ps)]],CombinedDelayMatch[[#This Row],[xczu5ev-sfvc784-1-e.Max Trace Delay (ps)]])</f>
        <v>90.557000000000002</v>
      </c>
      <c r="Q463" s="1">
        <f>_xlfn.AGGREGATE(1,6,CombinedDelayMatch[[#This Row],[Average 2CG (ps)]],CombinedDelayMatch[[#This Row],[Average 5EV (ps)]])</f>
        <v>83.805000000000007</v>
      </c>
      <c r="R463" s="2">
        <f>-(IFERROR(CombinedDelayMatch[[#This Row],[Average]], 0)-IFERROR(CombinedDelayMatch[[#This Row],[Average 5EV (ps)]],0))</f>
        <v>6.7519999999999953</v>
      </c>
      <c r="S463"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63"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63" s="4">
        <f>CombinedDelayMatch[[#This Row],[Average]]+CombinedDelayMatch[[#This Row],[5EV Adjustment]]</f>
        <v>83.805000000000007</v>
      </c>
      <c r="V463" s="4">
        <f>CombinedDelayMatch[[#This Row],[Adj. Average (ps)]]/6.5</f>
        <v>12.893076923076924</v>
      </c>
      <c r="W463" s="2">
        <f>-(CombinedDelayMatch[[#This Row],[Adj. Average (ps)]]-CombinedDelayMatch[[#This Row],[Average 2CG (ps)]])</f>
        <v>-6.7520000000000095</v>
      </c>
      <c r="X46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63" s="2">
        <f>-(IFERROR(CombinedDelayMatch[[#This Row],[Adj. Average (ps)]], 0)-IFERROR(CombinedDelayMatch[[#This Row],[Average 5EV (ps)]],0))</f>
        <v>6.7519999999999953</v>
      </c>
      <c r="Z46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64" spans="1:26" x14ac:dyDescent="0.25">
      <c r="A464">
        <v>66</v>
      </c>
      <c r="B464" s="1" t="s">
        <v>779</v>
      </c>
      <c r="C464" s="1" t="s">
        <v>780</v>
      </c>
      <c r="D464" s="1" t="s">
        <v>781</v>
      </c>
      <c r="E464">
        <v>76.546000000000006</v>
      </c>
      <c r="F464">
        <v>77.316000000000003</v>
      </c>
      <c r="G464">
        <v>66</v>
      </c>
      <c r="H464" s="1" t="s">
        <v>779</v>
      </c>
      <c r="I464" s="1" t="s">
        <v>1672</v>
      </c>
      <c r="J464" s="5" t="s">
        <v>781</v>
      </c>
      <c r="K464">
        <v>90.760999999999996</v>
      </c>
      <c r="L464">
        <v>91.673000000000002</v>
      </c>
      <c r="O464" s="1">
        <f>AVERAGE(CombinedDelayMatch[[#This Row],[Min Trace Delay (ps)]],CombinedDelayMatch[[#This Row],[Max Trace Delay (ps)]])</f>
        <v>76.931000000000012</v>
      </c>
      <c r="P464" s="1">
        <f>AVERAGE(CombinedDelayMatch[[#This Row],[xczu5ev-sfvc784-1-e.Min Trace Delay (ps)]],CombinedDelayMatch[[#This Row],[xczu5ev-sfvc784-1-e.Max Trace Delay (ps)]])</f>
        <v>91.216999999999999</v>
      </c>
      <c r="Q464" s="1">
        <f>_xlfn.AGGREGATE(1,6,CombinedDelayMatch[[#This Row],[Average 2CG (ps)]],CombinedDelayMatch[[#This Row],[Average 5EV (ps)]])</f>
        <v>84.074000000000012</v>
      </c>
      <c r="R464" s="2">
        <f>-(IFERROR(CombinedDelayMatch[[#This Row],[Average]], 0)-IFERROR(CombinedDelayMatch[[#This Row],[Average 5EV (ps)]],0))</f>
        <v>7.1429999999999865</v>
      </c>
      <c r="S464"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64"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64" s="4">
        <f>CombinedDelayMatch[[#This Row],[Average]]+CombinedDelayMatch[[#This Row],[5EV Adjustment]]</f>
        <v>84.074000000000012</v>
      </c>
      <c r="V464" s="4">
        <f>CombinedDelayMatch[[#This Row],[Adj. Average (ps)]]/6.5</f>
        <v>12.934461538461541</v>
      </c>
      <c r="W464" s="2">
        <f>-(CombinedDelayMatch[[#This Row],[Adj. Average (ps)]]-CombinedDelayMatch[[#This Row],[Average 2CG (ps)]])</f>
        <v>-7.1430000000000007</v>
      </c>
      <c r="X46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64" s="2">
        <f>-(IFERROR(CombinedDelayMatch[[#This Row],[Adj. Average (ps)]], 0)-IFERROR(CombinedDelayMatch[[#This Row],[Average 5EV (ps)]],0))</f>
        <v>7.1429999999999865</v>
      </c>
      <c r="Z46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65" spans="1:26" x14ac:dyDescent="0.25">
      <c r="A465">
        <v>66</v>
      </c>
      <c r="B465" s="1" t="s">
        <v>782</v>
      </c>
      <c r="C465" s="1" t="s">
        <v>783</v>
      </c>
      <c r="D465" s="1" t="s">
        <v>784</v>
      </c>
      <c r="E465">
        <v>75.825999999999993</v>
      </c>
      <c r="F465">
        <v>76.587999999999994</v>
      </c>
      <c r="G465">
        <v>66</v>
      </c>
      <c r="H465" s="1" t="s">
        <v>782</v>
      </c>
      <c r="I465" s="1" t="s">
        <v>1671</v>
      </c>
      <c r="J465" s="5" t="s">
        <v>784</v>
      </c>
      <c r="K465">
        <v>90.344999999999999</v>
      </c>
      <c r="L465">
        <v>91.253</v>
      </c>
      <c r="O465" s="1">
        <f>AVERAGE(CombinedDelayMatch[[#This Row],[Min Trace Delay (ps)]],CombinedDelayMatch[[#This Row],[Max Trace Delay (ps)]])</f>
        <v>76.206999999999994</v>
      </c>
      <c r="P465" s="1">
        <f>AVERAGE(CombinedDelayMatch[[#This Row],[xczu5ev-sfvc784-1-e.Min Trace Delay (ps)]],CombinedDelayMatch[[#This Row],[xczu5ev-sfvc784-1-e.Max Trace Delay (ps)]])</f>
        <v>90.799000000000007</v>
      </c>
      <c r="Q465" s="1">
        <f>_xlfn.AGGREGATE(1,6,CombinedDelayMatch[[#This Row],[Average 2CG (ps)]],CombinedDelayMatch[[#This Row],[Average 5EV (ps)]])</f>
        <v>83.503</v>
      </c>
      <c r="R465" s="2">
        <f>-(IFERROR(CombinedDelayMatch[[#This Row],[Average]], 0)-IFERROR(CombinedDelayMatch[[#This Row],[Average 5EV (ps)]],0))</f>
        <v>7.2960000000000065</v>
      </c>
      <c r="S465"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65"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65" s="4">
        <f>CombinedDelayMatch[[#This Row],[Average]]+CombinedDelayMatch[[#This Row],[5EV Adjustment]]</f>
        <v>83.503</v>
      </c>
      <c r="V465" s="4">
        <f>CombinedDelayMatch[[#This Row],[Adj. Average (ps)]]/6.5</f>
        <v>12.846615384615385</v>
      </c>
      <c r="W465" s="2">
        <f>-(CombinedDelayMatch[[#This Row],[Adj. Average (ps)]]-CombinedDelayMatch[[#This Row],[Average 2CG (ps)]])</f>
        <v>-7.2960000000000065</v>
      </c>
      <c r="X46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65" s="2">
        <f>-(IFERROR(CombinedDelayMatch[[#This Row],[Adj. Average (ps)]], 0)-IFERROR(CombinedDelayMatch[[#This Row],[Average 5EV (ps)]],0))</f>
        <v>7.2960000000000065</v>
      </c>
      <c r="Z46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66" spans="1:26" x14ac:dyDescent="0.25">
      <c r="A466">
        <v>66</v>
      </c>
      <c r="B466" s="1" t="s">
        <v>785</v>
      </c>
      <c r="C466" s="1" t="s">
        <v>786</v>
      </c>
      <c r="D466" s="1" t="s">
        <v>787</v>
      </c>
      <c r="E466">
        <v>85.307000000000002</v>
      </c>
      <c r="F466">
        <v>86.164000000000001</v>
      </c>
      <c r="G466">
        <v>66</v>
      </c>
      <c r="H466" s="1" t="s">
        <v>785</v>
      </c>
      <c r="I466" s="1" t="s">
        <v>1670</v>
      </c>
      <c r="J466" s="5" t="s">
        <v>787</v>
      </c>
      <c r="K466">
        <v>90.715000000000003</v>
      </c>
      <c r="L466">
        <v>91.626999999999995</v>
      </c>
      <c r="O466" s="1">
        <f>AVERAGE(CombinedDelayMatch[[#This Row],[Min Trace Delay (ps)]],CombinedDelayMatch[[#This Row],[Max Trace Delay (ps)]])</f>
        <v>85.735500000000002</v>
      </c>
      <c r="P466" s="1">
        <f>AVERAGE(CombinedDelayMatch[[#This Row],[xczu5ev-sfvc784-1-e.Min Trace Delay (ps)]],CombinedDelayMatch[[#This Row],[xczu5ev-sfvc784-1-e.Max Trace Delay (ps)]])</f>
        <v>91.170999999999992</v>
      </c>
      <c r="Q466" s="1">
        <f>_xlfn.AGGREGATE(1,6,CombinedDelayMatch[[#This Row],[Average 2CG (ps)]],CombinedDelayMatch[[#This Row],[Average 5EV (ps)]])</f>
        <v>88.453249999999997</v>
      </c>
      <c r="R466" s="2">
        <f>-(IFERROR(CombinedDelayMatch[[#This Row],[Average]], 0)-IFERROR(CombinedDelayMatch[[#This Row],[Average 5EV (ps)]],0))</f>
        <v>2.7177499999999952</v>
      </c>
      <c r="S466"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66"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66" s="4">
        <f>CombinedDelayMatch[[#This Row],[Average]]+CombinedDelayMatch[[#This Row],[5EV Adjustment]]</f>
        <v>88.453249999999997</v>
      </c>
      <c r="V466" s="4">
        <f>CombinedDelayMatch[[#This Row],[Adj. Average (ps)]]/6.5</f>
        <v>13.608192307692308</v>
      </c>
      <c r="W466" s="2">
        <f>-(CombinedDelayMatch[[#This Row],[Adj. Average (ps)]]-CombinedDelayMatch[[#This Row],[Average 2CG (ps)]])</f>
        <v>-2.7177499999999952</v>
      </c>
      <c r="X46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66" s="2">
        <f>-(IFERROR(CombinedDelayMatch[[#This Row],[Adj. Average (ps)]], 0)-IFERROR(CombinedDelayMatch[[#This Row],[Average 5EV (ps)]],0))</f>
        <v>2.7177499999999952</v>
      </c>
      <c r="Z46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67" spans="1:26" x14ac:dyDescent="0.25">
      <c r="A467">
        <v>66</v>
      </c>
      <c r="B467" s="1" t="s">
        <v>788</v>
      </c>
      <c r="C467" s="1" t="s">
        <v>789</v>
      </c>
      <c r="D467" s="1" t="s">
        <v>790</v>
      </c>
      <c r="E467">
        <v>78.936000000000007</v>
      </c>
      <c r="F467">
        <v>79.728999999999999</v>
      </c>
      <c r="G467">
        <v>66</v>
      </c>
      <c r="H467" s="1" t="s">
        <v>788</v>
      </c>
      <c r="I467" s="1" t="s">
        <v>1669</v>
      </c>
      <c r="J467" s="5" t="s">
        <v>790</v>
      </c>
      <c r="K467">
        <v>93.924000000000007</v>
      </c>
      <c r="L467">
        <v>94.867999999999995</v>
      </c>
      <c r="O467" s="1">
        <f>AVERAGE(CombinedDelayMatch[[#This Row],[Min Trace Delay (ps)]],CombinedDelayMatch[[#This Row],[Max Trace Delay (ps)]])</f>
        <v>79.33250000000001</v>
      </c>
      <c r="P467" s="1">
        <f>AVERAGE(CombinedDelayMatch[[#This Row],[xczu5ev-sfvc784-1-e.Min Trace Delay (ps)]],CombinedDelayMatch[[#This Row],[xczu5ev-sfvc784-1-e.Max Trace Delay (ps)]])</f>
        <v>94.396000000000001</v>
      </c>
      <c r="Q467" s="1">
        <f>_xlfn.AGGREGATE(1,6,CombinedDelayMatch[[#This Row],[Average 2CG (ps)]],CombinedDelayMatch[[#This Row],[Average 5EV (ps)]])</f>
        <v>86.864249999999998</v>
      </c>
      <c r="R467" s="2">
        <f>-(IFERROR(CombinedDelayMatch[[#This Row],[Average]], 0)-IFERROR(CombinedDelayMatch[[#This Row],[Average 5EV (ps)]],0))</f>
        <v>7.5317500000000024</v>
      </c>
      <c r="S467"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67"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67" s="4">
        <f>CombinedDelayMatch[[#This Row],[Average]]+CombinedDelayMatch[[#This Row],[5EV Adjustment]]</f>
        <v>86.864249999999998</v>
      </c>
      <c r="V467" s="4">
        <f>CombinedDelayMatch[[#This Row],[Adj. Average (ps)]]/6.5</f>
        <v>13.363730769230768</v>
      </c>
      <c r="W467" s="2">
        <f>-(CombinedDelayMatch[[#This Row],[Adj. Average (ps)]]-CombinedDelayMatch[[#This Row],[Average 2CG (ps)]])</f>
        <v>-7.5317499999999882</v>
      </c>
      <c r="X46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67" s="2">
        <f>-(IFERROR(CombinedDelayMatch[[#This Row],[Adj. Average (ps)]], 0)-IFERROR(CombinedDelayMatch[[#This Row],[Average 5EV (ps)]],0))</f>
        <v>7.5317500000000024</v>
      </c>
      <c r="Z46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68" spans="1:26" x14ac:dyDescent="0.25">
      <c r="A468">
        <v>66</v>
      </c>
      <c r="B468" s="1" t="s">
        <v>791</v>
      </c>
      <c r="C468" s="1" t="s">
        <v>792</v>
      </c>
      <c r="D468" s="1" t="s">
        <v>793</v>
      </c>
      <c r="E468">
        <v>82.742000000000004</v>
      </c>
      <c r="F468">
        <v>83.572999999999993</v>
      </c>
      <c r="G468">
        <v>66</v>
      </c>
      <c r="H468" s="1" t="s">
        <v>791</v>
      </c>
      <c r="I468" s="1" t="s">
        <v>1668</v>
      </c>
      <c r="J468" s="5" t="s">
        <v>793</v>
      </c>
      <c r="K468">
        <v>102.038</v>
      </c>
      <c r="L468">
        <v>103.063</v>
      </c>
      <c r="O468" s="1">
        <f>AVERAGE(CombinedDelayMatch[[#This Row],[Min Trace Delay (ps)]],CombinedDelayMatch[[#This Row],[Max Trace Delay (ps)]])</f>
        <v>83.157499999999999</v>
      </c>
      <c r="P468" s="1">
        <f>AVERAGE(CombinedDelayMatch[[#This Row],[xczu5ev-sfvc784-1-e.Min Trace Delay (ps)]],CombinedDelayMatch[[#This Row],[xczu5ev-sfvc784-1-e.Max Trace Delay (ps)]])</f>
        <v>102.5505</v>
      </c>
      <c r="Q468" s="1">
        <f>_xlfn.AGGREGATE(1,6,CombinedDelayMatch[[#This Row],[Average 2CG (ps)]],CombinedDelayMatch[[#This Row],[Average 5EV (ps)]])</f>
        <v>92.853999999999999</v>
      </c>
      <c r="R468" s="2">
        <f>-(IFERROR(CombinedDelayMatch[[#This Row],[Average]], 0)-IFERROR(CombinedDelayMatch[[#This Row],[Average 5EV (ps)]],0))</f>
        <v>9.6965000000000003</v>
      </c>
      <c r="S468"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68"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68" s="4">
        <f>CombinedDelayMatch[[#This Row],[Average]]+CombinedDelayMatch[[#This Row],[5EV Adjustment]]</f>
        <v>92.853999999999999</v>
      </c>
      <c r="V468" s="4">
        <f>CombinedDelayMatch[[#This Row],[Adj. Average (ps)]]/6.5</f>
        <v>14.285230769230768</v>
      </c>
      <c r="W468" s="2">
        <f>-(CombinedDelayMatch[[#This Row],[Adj. Average (ps)]]-CombinedDelayMatch[[#This Row],[Average 2CG (ps)]])</f>
        <v>-9.6965000000000003</v>
      </c>
      <c r="X46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68" s="2">
        <f>-(IFERROR(CombinedDelayMatch[[#This Row],[Adj. Average (ps)]], 0)-IFERROR(CombinedDelayMatch[[#This Row],[Average 5EV (ps)]],0))</f>
        <v>9.6965000000000003</v>
      </c>
      <c r="Z46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69" spans="1:26" x14ac:dyDescent="0.25">
      <c r="A469">
        <v>66</v>
      </c>
      <c r="B469" s="1" t="s">
        <v>812</v>
      </c>
      <c r="C469" s="1" t="s">
        <v>813</v>
      </c>
      <c r="D469" s="1" t="s">
        <v>814</v>
      </c>
      <c r="E469">
        <v>81.644000000000005</v>
      </c>
      <c r="F469">
        <v>82.465000000000003</v>
      </c>
      <c r="G469">
        <v>66</v>
      </c>
      <c r="H469" s="1" t="s">
        <v>812</v>
      </c>
      <c r="I469" s="1" t="s">
        <v>1661</v>
      </c>
      <c r="J469" s="5" t="s">
        <v>814</v>
      </c>
      <c r="K469">
        <v>90.366</v>
      </c>
      <c r="L469">
        <v>91.274000000000001</v>
      </c>
      <c r="O469" s="1">
        <f>AVERAGE(CombinedDelayMatch[[#This Row],[Min Trace Delay (ps)]],CombinedDelayMatch[[#This Row],[Max Trace Delay (ps)]])</f>
        <v>82.054500000000004</v>
      </c>
      <c r="P469" s="1">
        <f>AVERAGE(CombinedDelayMatch[[#This Row],[xczu5ev-sfvc784-1-e.Min Trace Delay (ps)]],CombinedDelayMatch[[#This Row],[xczu5ev-sfvc784-1-e.Max Trace Delay (ps)]])</f>
        <v>90.82</v>
      </c>
      <c r="Q469" s="1">
        <f>_xlfn.AGGREGATE(1,6,CombinedDelayMatch[[#This Row],[Average 2CG (ps)]],CombinedDelayMatch[[#This Row],[Average 5EV (ps)]])</f>
        <v>86.437250000000006</v>
      </c>
      <c r="R469" s="2">
        <f>-(IFERROR(CombinedDelayMatch[[#This Row],[Average]], 0)-IFERROR(CombinedDelayMatch[[#This Row],[Average 5EV (ps)]],0))</f>
        <v>4.3827499999999873</v>
      </c>
      <c r="S469"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69"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69" s="4">
        <f>CombinedDelayMatch[[#This Row],[Average]]+CombinedDelayMatch[[#This Row],[5EV Adjustment]]</f>
        <v>86.437250000000006</v>
      </c>
      <c r="V469" s="4">
        <f>CombinedDelayMatch[[#This Row],[Adj. Average (ps)]]/6.5</f>
        <v>13.298038461538463</v>
      </c>
      <c r="W469" s="2">
        <f>-(CombinedDelayMatch[[#This Row],[Adj. Average (ps)]]-CombinedDelayMatch[[#This Row],[Average 2CG (ps)]])</f>
        <v>-4.3827500000000015</v>
      </c>
      <c r="X46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69" s="2">
        <f>-(IFERROR(CombinedDelayMatch[[#This Row],[Adj. Average (ps)]], 0)-IFERROR(CombinedDelayMatch[[#This Row],[Average 5EV (ps)]],0))</f>
        <v>4.3827499999999873</v>
      </c>
      <c r="Z46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70" spans="1:26" x14ac:dyDescent="0.25">
      <c r="A470">
        <v>66</v>
      </c>
      <c r="B470" s="1" t="s">
        <v>815</v>
      </c>
      <c r="C470" s="1" t="s">
        <v>816</v>
      </c>
      <c r="D470" s="1" t="s">
        <v>817</v>
      </c>
      <c r="E470">
        <v>82.137</v>
      </c>
      <c r="F470">
        <v>82.962999999999994</v>
      </c>
      <c r="G470">
        <v>66</v>
      </c>
      <c r="H470" s="1" t="s">
        <v>815</v>
      </c>
      <c r="I470" s="1" t="s">
        <v>1660</v>
      </c>
      <c r="J470" s="5" t="s">
        <v>817</v>
      </c>
      <c r="K470">
        <v>89.899000000000001</v>
      </c>
      <c r="L470">
        <v>90.802000000000007</v>
      </c>
      <c r="O470" s="1">
        <f>AVERAGE(CombinedDelayMatch[[#This Row],[Min Trace Delay (ps)]],CombinedDelayMatch[[#This Row],[Max Trace Delay (ps)]])</f>
        <v>82.55</v>
      </c>
      <c r="P470" s="1">
        <f>AVERAGE(CombinedDelayMatch[[#This Row],[xczu5ev-sfvc784-1-e.Min Trace Delay (ps)]],CombinedDelayMatch[[#This Row],[xczu5ev-sfvc784-1-e.Max Trace Delay (ps)]])</f>
        <v>90.350500000000011</v>
      </c>
      <c r="Q470" s="1">
        <f>_xlfn.AGGREGATE(1,6,CombinedDelayMatch[[#This Row],[Average 2CG (ps)]],CombinedDelayMatch[[#This Row],[Average 5EV (ps)]])</f>
        <v>86.450250000000011</v>
      </c>
      <c r="R470" s="2">
        <f>-(IFERROR(CombinedDelayMatch[[#This Row],[Average]], 0)-IFERROR(CombinedDelayMatch[[#This Row],[Average 5EV (ps)]],0))</f>
        <v>3.9002499999999998</v>
      </c>
      <c r="S470"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70"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70" s="4">
        <f>CombinedDelayMatch[[#This Row],[Average]]+CombinedDelayMatch[[#This Row],[5EV Adjustment]]</f>
        <v>86.450250000000011</v>
      </c>
      <c r="V470" s="4">
        <f>CombinedDelayMatch[[#This Row],[Adj. Average (ps)]]/6.5</f>
        <v>13.300038461538463</v>
      </c>
      <c r="W470" s="2">
        <f>-(CombinedDelayMatch[[#This Row],[Adj. Average (ps)]]-CombinedDelayMatch[[#This Row],[Average 2CG (ps)]])</f>
        <v>-3.900250000000014</v>
      </c>
      <c r="X47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70" s="2">
        <f>-(IFERROR(CombinedDelayMatch[[#This Row],[Adj. Average (ps)]], 0)-IFERROR(CombinedDelayMatch[[#This Row],[Average 5EV (ps)]],0))</f>
        <v>3.9002499999999998</v>
      </c>
      <c r="Z47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71" spans="1:26" x14ac:dyDescent="0.25">
      <c r="A471">
        <v>66</v>
      </c>
      <c r="B471" s="1" t="s">
        <v>818</v>
      </c>
      <c r="C471" s="1" t="s">
        <v>819</v>
      </c>
      <c r="D471" s="1" t="s">
        <v>820</v>
      </c>
      <c r="E471">
        <v>84.281000000000006</v>
      </c>
      <c r="F471">
        <v>85.128</v>
      </c>
      <c r="G471">
        <v>66</v>
      </c>
      <c r="H471" s="1" t="s">
        <v>818</v>
      </c>
      <c r="I471" s="1" t="s">
        <v>1659</v>
      </c>
      <c r="J471" s="5" t="s">
        <v>820</v>
      </c>
      <c r="K471">
        <v>87.757000000000005</v>
      </c>
      <c r="L471">
        <v>88.638999999999996</v>
      </c>
      <c r="O471" s="1">
        <f>AVERAGE(CombinedDelayMatch[[#This Row],[Min Trace Delay (ps)]],CombinedDelayMatch[[#This Row],[Max Trace Delay (ps)]])</f>
        <v>84.704499999999996</v>
      </c>
      <c r="P471" s="1">
        <f>AVERAGE(CombinedDelayMatch[[#This Row],[xczu5ev-sfvc784-1-e.Min Trace Delay (ps)]],CombinedDelayMatch[[#This Row],[xczu5ev-sfvc784-1-e.Max Trace Delay (ps)]])</f>
        <v>88.198000000000008</v>
      </c>
      <c r="Q471" s="1">
        <f>_xlfn.AGGREGATE(1,6,CombinedDelayMatch[[#This Row],[Average 2CG (ps)]],CombinedDelayMatch[[#This Row],[Average 5EV (ps)]])</f>
        <v>86.451250000000002</v>
      </c>
      <c r="R471" s="2">
        <f>-(IFERROR(CombinedDelayMatch[[#This Row],[Average]], 0)-IFERROR(CombinedDelayMatch[[#This Row],[Average 5EV (ps)]],0))</f>
        <v>1.7467500000000058</v>
      </c>
      <c r="S471"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71"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71" s="4">
        <f>CombinedDelayMatch[[#This Row],[Average]]+CombinedDelayMatch[[#This Row],[5EV Adjustment]]</f>
        <v>86.451250000000002</v>
      </c>
      <c r="V471" s="4">
        <f>CombinedDelayMatch[[#This Row],[Adj. Average (ps)]]/6.5</f>
        <v>13.300192307692308</v>
      </c>
      <c r="W471" s="2">
        <f>-(CombinedDelayMatch[[#This Row],[Adj. Average (ps)]]-CombinedDelayMatch[[#This Row],[Average 2CG (ps)]])</f>
        <v>-1.7467500000000058</v>
      </c>
      <c r="X47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71" s="2">
        <f>-(IFERROR(CombinedDelayMatch[[#This Row],[Adj. Average (ps)]], 0)-IFERROR(CombinedDelayMatch[[#This Row],[Average 5EV (ps)]],0))</f>
        <v>1.7467500000000058</v>
      </c>
      <c r="Z47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72" spans="1:26" x14ac:dyDescent="0.25">
      <c r="A472">
        <v>66</v>
      </c>
      <c r="B472" s="1" t="s">
        <v>821</v>
      </c>
      <c r="C472" s="1" t="s">
        <v>822</v>
      </c>
      <c r="D472" s="1" t="s">
        <v>823</v>
      </c>
      <c r="E472">
        <v>91.271000000000001</v>
      </c>
      <c r="F472">
        <v>92.188000000000002</v>
      </c>
      <c r="G472">
        <v>66</v>
      </c>
      <c r="H472" s="1" t="s">
        <v>821</v>
      </c>
      <c r="I472" s="1" t="s">
        <v>1658</v>
      </c>
      <c r="J472" s="5" t="s">
        <v>823</v>
      </c>
      <c r="K472">
        <v>83.509</v>
      </c>
      <c r="L472">
        <v>84.349000000000004</v>
      </c>
      <c r="O472" s="1">
        <f>AVERAGE(CombinedDelayMatch[[#This Row],[Min Trace Delay (ps)]],CombinedDelayMatch[[#This Row],[Max Trace Delay (ps)]])</f>
        <v>91.729500000000002</v>
      </c>
      <c r="P472" s="1">
        <f>AVERAGE(CombinedDelayMatch[[#This Row],[xczu5ev-sfvc784-1-e.Min Trace Delay (ps)]],CombinedDelayMatch[[#This Row],[xczu5ev-sfvc784-1-e.Max Trace Delay (ps)]])</f>
        <v>83.929000000000002</v>
      </c>
      <c r="Q472" s="1">
        <f>_xlfn.AGGREGATE(1,6,CombinedDelayMatch[[#This Row],[Average 2CG (ps)]],CombinedDelayMatch[[#This Row],[Average 5EV (ps)]])</f>
        <v>87.829250000000002</v>
      </c>
      <c r="R472" s="2">
        <f>-(IFERROR(CombinedDelayMatch[[#This Row],[Average]], 0)-IFERROR(CombinedDelayMatch[[#This Row],[Average 5EV (ps)]],0))</f>
        <v>-3.9002499999999998</v>
      </c>
      <c r="S472"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72"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72" s="4">
        <f>CombinedDelayMatch[[#This Row],[Average]]+CombinedDelayMatch[[#This Row],[5EV Adjustment]]</f>
        <v>87.829250000000002</v>
      </c>
      <c r="V472" s="4">
        <f>CombinedDelayMatch[[#This Row],[Adj. Average (ps)]]/6.5</f>
        <v>13.512192307692308</v>
      </c>
      <c r="W472" s="2">
        <f>-(CombinedDelayMatch[[#This Row],[Adj. Average (ps)]]-CombinedDelayMatch[[#This Row],[Average 2CG (ps)]])</f>
        <v>3.9002499999999998</v>
      </c>
      <c r="X47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72" s="2">
        <f>-(IFERROR(CombinedDelayMatch[[#This Row],[Adj. Average (ps)]], 0)-IFERROR(CombinedDelayMatch[[#This Row],[Average 5EV (ps)]],0))</f>
        <v>-3.9002499999999998</v>
      </c>
      <c r="Z47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73" spans="1:26" x14ac:dyDescent="0.25">
      <c r="A473">
        <v>66</v>
      </c>
      <c r="B473" s="1" t="s">
        <v>824</v>
      </c>
      <c r="C473" s="1" t="s">
        <v>825</v>
      </c>
      <c r="D473" s="1" t="s">
        <v>826</v>
      </c>
      <c r="E473">
        <v>78.680999999999997</v>
      </c>
      <c r="F473">
        <v>79.471999999999994</v>
      </c>
      <c r="G473">
        <v>66</v>
      </c>
      <c r="H473" s="1" t="s">
        <v>824</v>
      </c>
      <c r="I473" s="1" t="s">
        <v>1657</v>
      </c>
      <c r="J473" s="5" t="s">
        <v>826</v>
      </c>
      <c r="K473">
        <v>87.478999999999999</v>
      </c>
      <c r="L473">
        <v>88.358000000000004</v>
      </c>
      <c r="O473" s="1">
        <f>AVERAGE(CombinedDelayMatch[[#This Row],[Min Trace Delay (ps)]],CombinedDelayMatch[[#This Row],[Max Trace Delay (ps)]])</f>
        <v>79.076499999999996</v>
      </c>
      <c r="P473" s="1">
        <f>AVERAGE(CombinedDelayMatch[[#This Row],[xczu5ev-sfvc784-1-e.Min Trace Delay (ps)]],CombinedDelayMatch[[#This Row],[xczu5ev-sfvc784-1-e.Max Trace Delay (ps)]])</f>
        <v>87.918499999999995</v>
      </c>
      <c r="Q473" s="1">
        <f>_xlfn.AGGREGATE(1,6,CombinedDelayMatch[[#This Row],[Average 2CG (ps)]],CombinedDelayMatch[[#This Row],[Average 5EV (ps)]])</f>
        <v>83.497500000000002</v>
      </c>
      <c r="R473" s="2">
        <f>-(IFERROR(CombinedDelayMatch[[#This Row],[Average]], 0)-IFERROR(CombinedDelayMatch[[#This Row],[Average 5EV (ps)]],0))</f>
        <v>4.4209999999999923</v>
      </c>
      <c r="S473"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73"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73" s="4">
        <f>CombinedDelayMatch[[#This Row],[Average]]+CombinedDelayMatch[[#This Row],[5EV Adjustment]]</f>
        <v>83.497500000000002</v>
      </c>
      <c r="V473" s="4">
        <f>CombinedDelayMatch[[#This Row],[Adj. Average (ps)]]/6.5</f>
        <v>12.845769230769232</v>
      </c>
      <c r="W473" s="2">
        <f>-(CombinedDelayMatch[[#This Row],[Adj. Average (ps)]]-CombinedDelayMatch[[#This Row],[Average 2CG (ps)]])</f>
        <v>-4.4210000000000065</v>
      </c>
      <c r="X47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73" s="2">
        <f>-(IFERROR(CombinedDelayMatch[[#This Row],[Adj. Average (ps)]], 0)-IFERROR(CombinedDelayMatch[[#This Row],[Average 5EV (ps)]],0))</f>
        <v>4.4209999999999923</v>
      </c>
      <c r="Z47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74" spans="1:26" x14ac:dyDescent="0.25">
      <c r="A474">
        <v>66</v>
      </c>
      <c r="B474" s="1" t="s">
        <v>827</v>
      </c>
      <c r="C474" s="1" t="s">
        <v>828</v>
      </c>
      <c r="D474" s="1" t="s">
        <v>829</v>
      </c>
      <c r="E474">
        <v>81.978999999999999</v>
      </c>
      <c r="F474">
        <v>82.802999999999997</v>
      </c>
      <c r="G474">
        <v>66</v>
      </c>
      <c r="H474" s="1" t="s">
        <v>827</v>
      </c>
      <c r="I474" s="1" t="s">
        <v>1656</v>
      </c>
      <c r="J474" s="5" t="s">
        <v>829</v>
      </c>
      <c r="K474">
        <v>84.68</v>
      </c>
      <c r="L474">
        <v>85.531000000000006</v>
      </c>
      <c r="O474" s="1">
        <f>AVERAGE(CombinedDelayMatch[[#This Row],[Min Trace Delay (ps)]],CombinedDelayMatch[[#This Row],[Max Trace Delay (ps)]])</f>
        <v>82.390999999999991</v>
      </c>
      <c r="P474" s="1">
        <f>AVERAGE(CombinedDelayMatch[[#This Row],[xczu5ev-sfvc784-1-e.Min Trace Delay (ps)]],CombinedDelayMatch[[#This Row],[xczu5ev-sfvc784-1-e.Max Trace Delay (ps)]])</f>
        <v>85.105500000000006</v>
      </c>
      <c r="Q474" s="1">
        <f>_xlfn.AGGREGATE(1,6,CombinedDelayMatch[[#This Row],[Average 2CG (ps)]],CombinedDelayMatch[[#This Row],[Average 5EV (ps)]])</f>
        <v>83.748249999999999</v>
      </c>
      <c r="R474" s="2">
        <f>-(IFERROR(CombinedDelayMatch[[#This Row],[Average]], 0)-IFERROR(CombinedDelayMatch[[#This Row],[Average 5EV (ps)]],0))</f>
        <v>1.3572500000000076</v>
      </c>
      <c r="S474"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74"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74" s="4">
        <f>CombinedDelayMatch[[#This Row],[Average]]+CombinedDelayMatch[[#This Row],[5EV Adjustment]]</f>
        <v>83.748249999999999</v>
      </c>
      <c r="V474" s="4">
        <f>CombinedDelayMatch[[#This Row],[Adj. Average (ps)]]/6.5</f>
        <v>12.884346153846154</v>
      </c>
      <c r="W474" s="2">
        <f>-(CombinedDelayMatch[[#This Row],[Adj. Average (ps)]]-CombinedDelayMatch[[#This Row],[Average 2CG (ps)]])</f>
        <v>-1.3572500000000076</v>
      </c>
      <c r="X47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74" s="2">
        <f>-(IFERROR(CombinedDelayMatch[[#This Row],[Adj. Average (ps)]], 0)-IFERROR(CombinedDelayMatch[[#This Row],[Average 5EV (ps)]],0))</f>
        <v>1.3572500000000076</v>
      </c>
      <c r="Z47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75" spans="1:26" x14ac:dyDescent="0.25">
      <c r="A475">
        <v>505</v>
      </c>
      <c r="B475" s="1" t="s">
        <v>836</v>
      </c>
      <c r="C475" s="1" t="s">
        <v>837</v>
      </c>
      <c r="D475" s="1" t="s">
        <v>838</v>
      </c>
      <c r="E475">
        <v>77.180999999999997</v>
      </c>
      <c r="F475">
        <v>77.956999999999994</v>
      </c>
      <c r="G475">
        <v>505</v>
      </c>
      <c r="H475" s="1" t="s">
        <v>836</v>
      </c>
      <c r="I475" s="1" t="s">
        <v>837</v>
      </c>
      <c r="J475" s="5" t="s">
        <v>838</v>
      </c>
      <c r="K475">
        <v>75.692999999999998</v>
      </c>
      <c r="L475">
        <v>76.453000000000003</v>
      </c>
      <c r="O475" s="1">
        <f>AVERAGE(CombinedDelayMatch[[#This Row],[Min Trace Delay (ps)]],CombinedDelayMatch[[#This Row],[Max Trace Delay (ps)]])</f>
        <v>77.568999999999988</v>
      </c>
      <c r="P475" s="1">
        <f>AVERAGE(CombinedDelayMatch[[#This Row],[xczu5ev-sfvc784-1-e.Min Trace Delay (ps)]],CombinedDelayMatch[[#This Row],[xczu5ev-sfvc784-1-e.Max Trace Delay (ps)]])</f>
        <v>76.073000000000008</v>
      </c>
      <c r="Q475" s="1">
        <f>_xlfn.AGGREGATE(1,6,CombinedDelayMatch[[#This Row],[Average 2CG (ps)]],CombinedDelayMatch[[#This Row],[Average 5EV (ps)]])</f>
        <v>76.820999999999998</v>
      </c>
      <c r="R475" s="2">
        <f>-(IFERROR(CombinedDelayMatch[[#This Row],[Average]], 0)-IFERROR(CombinedDelayMatch[[#This Row],[Average 5EV (ps)]],0))</f>
        <v>-0.74799999999999045</v>
      </c>
      <c r="S475"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75"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75" s="4">
        <f>CombinedDelayMatch[[#This Row],[Average]]+CombinedDelayMatch[[#This Row],[5EV Adjustment]]</f>
        <v>76.820999999999998</v>
      </c>
      <c r="V475" s="4">
        <f>CombinedDelayMatch[[#This Row],[Adj. Average (ps)]]/6.5</f>
        <v>11.818615384615384</v>
      </c>
      <c r="W475" s="2">
        <f>-(CombinedDelayMatch[[#This Row],[Adj. Average (ps)]]-CombinedDelayMatch[[#This Row],[Average 2CG (ps)]])</f>
        <v>0.74799999999999045</v>
      </c>
      <c r="X47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75" s="2">
        <f>-(IFERROR(CombinedDelayMatch[[#This Row],[Adj. Average (ps)]], 0)-IFERROR(CombinedDelayMatch[[#This Row],[Average 5EV (ps)]],0))</f>
        <v>-0.74799999999999045</v>
      </c>
      <c r="Z47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76" spans="1:26" x14ac:dyDescent="0.25">
      <c r="A476">
        <v>505</v>
      </c>
      <c r="B476" s="1" t="s">
        <v>839</v>
      </c>
      <c r="C476" s="1" t="s">
        <v>837</v>
      </c>
      <c r="D476" s="1" t="s">
        <v>840</v>
      </c>
      <c r="E476">
        <v>76.703999999999994</v>
      </c>
      <c r="F476">
        <v>77.474000000000004</v>
      </c>
      <c r="G476">
        <v>505</v>
      </c>
      <c r="H476" s="1" t="s">
        <v>839</v>
      </c>
      <c r="I476" s="1" t="s">
        <v>837</v>
      </c>
      <c r="J476" s="5" t="s">
        <v>840</v>
      </c>
      <c r="K476">
        <v>75.734999999999999</v>
      </c>
      <c r="L476">
        <v>76.495999999999995</v>
      </c>
      <c r="O476" s="1">
        <f>AVERAGE(CombinedDelayMatch[[#This Row],[Min Trace Delay (ps)]],CombinedDelayMatch[[#This Row],[Max Trace Delay (ps)]])</f>
        <v>77.088999999999999</v>
      </c>
      <c r="P476" s="1">
        <f>AVERAGE(CombinedDelayMatch[[#This Row],[xczu5ev-sfvc784-1-e.Min Trace Delay (ps)]],CombinedDelayMatch[[#This Row],[xczu5ev-sfvc784-1-e.Max Trace Delay (ps)]])</f>
        <v>76.115499999999997</v>
      </c>
      <c r="Q476" s="1">
        <f>_xlfn.AGGREGATE(1,6,CombinedDelayMatch[[#This Row],[Average 2CG (ps)]],CombinedDelayMatch[[#This Row],[Average 5EV (ps)]])</f>
        <v>76.602249999999998</v>
      </c>
      <c r="R476" s="2">
        <f>-(IFERROR(CombinedDelayMatch[[#This Row],[Average]], 0)-IFERROR(CombinedDelayMatch[[#This Row],[Average 5EV (ps)]],0))</f>
        <v>-0.48675000000000068</v>
      </c>
      <c r="S476"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76"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76" s="4">
        <f>CombinedDelayMatch[[#This Row],[Average]]+CombinedDelayMatch[[#This Row],[5EV Adjustment]]</f>
        <v>76.602249999999998</v>
      </c>
      <c r="V476" s="4">
        <f>CombinedDelayMatch[[#This Row],[Adj. Average (ps)]]/6.5</f>
        <v>11.784961538461538</v>
      </c>
      <c r="W476" s="2">
        <f>-(CombinedDelayMatch[[#This Row],[Adj. Average (ps)]]-CombinedDelayMatch[[#This Row],[Average 2CG (ps)]])</f>
        <v>0.48675000000000068</v>
      </c>
      <c r="X47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76" s="2">
        <f>-(IFERROR(CombinedDelayMatch[[#This Row],[Adj. Average (ps)]], 0)-IFERROR(CombinedDelayMatch[[#This Row],[Average 5EV (ps)]],0))</f>
        <v>-0.48675000000000068</v>
      </c>
      <c r="Z47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77" spans="1:26" x14ac:dyDescent="0.25">
      <c r="A477">
        <v>505</v>
      </c>
      <c r="B477" s="1" t="s">
        <v>841</v>
      </c>
      <c r="C477" s="1" t="s">
        <v>837</v>
      </c>
      <c r="D477" s="1" t="s">
        <v>842</v>
      </c>
      <c r="E477">
        <v>61.548999999999999</v>
      </c>
      <c r="F477">
        <v>62.167999999999999</v>
      </c>
      <c r="G477">
        <v>505</v>
      </c>
      <c r="H477" s="1" t="s">
        <v>841</v>
      </c>
      <c r="I477" s="1" t="s">
        <v>837</v>
      </c>
      <c r="J477" s="5" t="s">
        <v>842</v>
      </c>
      <c r="K477">
        <v>49.597999999999999</v>
      </c>
      <c r="L477">
        <v>50.095999999999997</v>
      </c>
      <c r="O477" s="1">
        <f>AVERAGE(CombinedDelayMatch[[#This Row],[Min Trace Delay (ps)]],CombinedDelayMatch[[#This Row],[Max Trace Delay (ps)]])</f>
        <v>61.858499999999999</v>
      </c>
      <c r="P477" s="1">
        <f>AVERAGE(CombinedDelayMatch[[#This Row],[xczu5ev-sfvc784-1-e.Min Trace Delay (ps)]],CombinedDelayMatch[[#This Row],[xczu5ev-sfvc784-1-e.Max Trace Delay (ps)]])</f>
        <v>49.846999999999994</v>
      </c>
      <c r="Q477" s="1">
        <f>_xlfn.AGGREGATE(1,6,CombinedDelayMatch[[#This Row],[Average 2CG (ps)]],CombinedDelayMatch[[#This Row],[Average 5EV (ps)]])</f>
        <v>55.85275</v>
      </c>
      <c r="R477" s="2">
        <f>-(IFERROR(CombinedDelayMatch[[#This Row],[Average]], 0)-IFERROR(CombinedDelayMatch[[#This Row],[Average 5EV (ps)]],0))</f>
        <v>-6.0057500000000061</v>
      </c>
      <c r="S477"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77"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77" s="4">
        <f>CombinedDelayMatch[[#This Row],[Average]]+CombinedDelayMatch[[#This Row],[5EV Adjustment]]</f>
        <v>55.85275</v>
      </c>
      <c r="V477" s="4">
        <f>CombinedDelayMatch[[#This Row],[Adj. Average (ps)]]/6.5</f>
        <v>8.5927307692307693</v>
      </c>
      <c r="W477" s="2">
        <f>-(CombinedDelayMatch[[#This Row],[Adj. Average (ps)]]-CombinedDelayMatch[[#This Row],[Average 2CG (ps)]])</f>
        <v>6.005749999999999</v>
      </c>
      <c r="X47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77" s="2">
        <f>-(IFERROR(CombinedDelayMatch[[#This Row],[Adj. Average (ps)]], 0)-IFERROR(CombinedDelayMatch[[#This Row],[Average 5EV (ps)]],0))</f>
        <v>-6.0057500000000061</v>
      </c>
      <c r="Z47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78" spans="1:26" x14ac:dyDescent="0.25">
      <c r="B478" s="1" t="s">
        <v>1622</v>
      </c>
      <c r="C478" s="1" t="s">
        <v>1939</v>
      </c>
      <c r="D478" s="1" t="s">
        <v>1501</v>
      </c>
      <c r="G478">
        <v>224</v>
      </c>
      <c r="H478" s="1" t="s">
        <v>1622</v>
      </c>
      <c r="I478" s="1" t="s">
        <v>1642</v>
      </c>
      <c r="J478" s="5" t="s">
        <v>1650</v>
      </c>
      <c r="K478">
        <v>48.618000000000002</v>
      </c>
      <c r="L478">
        <v>49.106000000000002</v>
      </c>
      <c r="O478" s="1" t="e">
        <f>AVERAGE(CombinedDelayMatch[[#This Row],[Min Trace Delay (ps)]],CombinedDelayMatch[[#This Row],[Max Trace Delay (ps)]])</f>
        <v>#DIV/0!</v>
      </c>
      <c r="P478" s="1">
        <f>AVERAGE(CombinedDelayMatch[[#This Row],[xczu5ev-sfvc784-1-e.Min Trace Delay (ps)]],CombinedDelayMatch[[#This Row],[xczu5ev-sfvc784-1-e.Max Trace Delay (ps)]])</f>
        <v>48.862000000000002</v>
      </c>
      <c r="Q478" s="1">
        <f>_xlfn.AGGREGATE(1,6,CombinedDelayMatch[[#This Row],[Average 2CG (ps)]],CombinedDelayMatch[[#This Row],[Average 5EV (ps)]])</f>
        <v>48.862000000000002</v>
      </c>
      <c r="R478" s="2">
        <f>-(IFERROR(CombinedDelayMatch[[#This Row],[Average]], 0)-IFERROR(CombinedDelayMatch[[#This Row],[Average 5EV (ps)]],0))</f>
        <v>0</v>
      </c>
      <c r="S478"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78"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78" s="4">
        <f>CombinedDelayMatch[[#This Row],[Average]]+CombinedDelayMatch[[#This Row],[5EV Adjustment]]</f>
        <v>48.862000000000002</v>
      </c>
      <c r="V478" s="4">
        <f>CombinedDelayMatch[[#This Row],[Adj. Average (ps)]]/6.5</f>
        <v>7.5172307692307694</v>
      </c>
      <c r="W478" s="2" t="e">
        <f>-(CombinedDelayMatch[[#This Row],[Adj. Average (ps)]]-CombinedDelayMatch[[#This Row],[Average 2CG (ps)]])</f>
        <v>#DIV/0!</v>
      </c>
      <c r="X47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78" s="2">
        <f>-(IFERROR(CombinedDelayMatch[[#This Row],[Adj. Average (ps)]], 0)-IFERROR(CombinedDelayMatch[[#This Row],[Average 5EV (ps)]],0))</f>
        <v>0</v>
      </c>
      <c r="Z47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79" spans="1:26" x14ac:dyDescent="0.25">
      <c r="B479" s="1" t="s">
        <v>1623</v>
      </c>
      <c r="C479" s="1" t="s">
        <v>1939</v>
      </c>
      <c r="D479" s="1" t="s">
        <v>1501</v>
      </c>
      <c r="G479">
        <v>224</v>
      </c>
      <c r="H479" s="1" t="s">
        <v>1623</v>
      </c>
      <c r="I479" s="1" t="s">
        <v>1642</v>
      </c>
      <c r="J479" s="5" t="s">
        <v>1649</v>
      </c>
      <c r="K479">
        <v>48.542999999999999</v>
      </c>
      <c r="L479">
        <v>49.03</v>
      </c>
      <c r="O479" s="1" t="e">
        <f>AVERAGE(CombinedDelayMatch[[#This Row],[Min Trace Delay (ps)]],CombinedDelayMatch[[#This Row],[Max Trace Delay (ps)]])</f>
        <v>#DIV/0!</v>
      </c>
      <c r="P479" s="1">
        <f>AVERAGE(CombinedDelayMatch[[#This Row],[xczu5ev-sfvc784-1-e.Min Trace Delay (ps)]],CombinedDelayMatch[[#This Row],[xczu5ev-sfvc784-1-e.Max Trace Delay (ps)]])</f>
        <v>48.786500000000004</v>
      </c>
      <c r="Q479" s="1">
        <f>_xlfn.AGGREGATE(1,6,CombinedDelayMatch[[#This Row],[Average 2CG (ps)]],CombinedDelayMatch[[#This Row],[Average 5EV (ps)]])</f>
        <v>48.786500000000004</v>
      </c>
      <c r="R479" s="2">
        <f>-(IFERROR(CombinedDelayMatch[[#This Row],[Average]], 0)-IFERROR(CombinedDelayMatch[[#This Row],[Average 5EV (ps)]],0))</f>
        <v>0</v>
      </c>
      <c r="S479"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79"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79" s="4">
        <f>CombinedDelayMatch[[#This Row],[Average]]+CombinedDelayMatch[[#This Row],[5EV Adjustment]]</f>
        <v>48.786500000000004</v>
      </c>
      <c r="V479" s="4">
        <f>CombinedDelayMatch[[#This Row],[Adj. Average (ps)]]/6.5</f>
        <v>7.5056153846153855</v>
      </c>
      <c r="W479" s="2" t="e">
        <f>-(CombinedDelayMatch[[#This Row],[Adj. Average (ps)]]-CombinedDelayMatch[[#This Row],[Average 2CG (ps)]])</f>
        <v>#DIV/0!</v>
      </c>
      <c r="X47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79" s="2">
        <f>-(IFERROR(CombinedDelayMatch[[#This Row],[Adj. Average (ps)]], 0)-IFERROR(CombinedDelayMatch[[#This Row],[Average 5EV (ps)]],0))</f>
        <v>0</v>
      </c>
      <c r="Z47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80" spans="1:26" x14ac:dyDescent="0.25">
      <c r="B480" s="1" t="s">
        <v>1590</v>
      </c>
      <c r="C480" s="1" t="s">
        <v>1939</v>
      </c>
      <c r="D480" s="1" t="s">
        <v>1501</v>
      </c>
      <c r="G480">
        <v>224</v>
      </c>
      <c r="H480" s="1" t="s">
        <v>1590</v>
      </c>
      <c r="I480" s="1" t="s">
        <v>1642</v>
      </c>
      <c r="J480" s="5" t="s">
        <v>1643</v>
      </c>
      <c r="K480">
        <v>43.582000000000001</v>
      </c>
      <c r="L480">
        <v>44.02</v>
      </c>
      <c r="O480" s="1" t="e">
        <f>AVERAGE(CombinedDelayMatch[[#This Row],[Min Trace Delay (ps)]],CombinedDelayMatch[[#This Row],[Max Trace Delay (ps)]])</f>
        <v>#DIV/0!</v>
      </c>
      <c r="P480" s="1">
        <f>AVERAGE(CombinedDelayMatch[[#This Row],[xczu5ev-sfvc784-1-e.Min Trace Delay (ps)]],CombinedDelayMatch[[#This Row],[xczu5ev-sfvc784-1-e.Max Trace Delay (ps)]])</f>
        <v>43.801000000000002</v>
      </c>
      <c r="Q480" s="1">
        <f>_xlfn.AGGREGATE(1,6,CombinedDelayMatch[[#This Row],[Average 2CG (ps)]],CombinedDelayMatch[[#This Row],[Average 5EV (ps)]])</f>
        <v>43.801000000000002</v>
      </c>
      <c r="R480" s="2">
        <f>-(IFERROR(CombinedDelayMatch[[#This Row],[Average]], 0)-IFERROR(CombinedDelayMatch[[#This Row],[Average 5EV (ps)]],0))</f>
        <v>0</v>
      </c>
      <c r="S480"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80"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80" s="4">
        <f>CombinedDelayMatch[[#This Row],[Average]]+CombinedDelayMatch[[#This Row],[5EV Adjustment]]</f>
        <v>43.801000000000002</v>
      </c>
      <c r="V480" s="4">
        <f>CombinedDelayMatch[[#This Row],[Adj. Average (ps)]]/6.5</f>
        <v>6.7386153846153851</v>
      </c>
      <c r="W480" s="2" t="e">
        <f>-(CombinedDelayMatch[[#This Row],[Adj. Average (ps)]]-CombinedDelayMatch[[#This Row],[Average 2CG (ps)]])</f>
        <v>#DIV/0!</v>
      </c>
      <c r="X48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80" s="2">
        <f>-(IFERROR(CombinedDelayMatch[[#This Row],[Adj. Average (ps)]], 0)-IFERROR(CombinedDelayMatch[[#This Row],[Average 5EV (ps)]],0))</f>
        <v>0</v>
      </c>
      <c r="Z48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81" spans="1:26" x14ac:dyDescent="0.25">
      <c r="B481" s="1" t="s">
        <v>1591</v>
      </c>
      <c r="C481" s="1" t="s">
        <v>1939</v>
      </c>
      <c r="D481" s="1" t="s">
        <v>1501</v>
      </c>
      <c r="G481">
        <v>224</v>
      </c>
      <c r="H481" s="1" t="s">
        <v>1591</v>
      </c>
      <c r="I481" s="1" t="s">
        <v>1642</v>
      </c>
      <c r="J481" s="5" t="s">
        <v>1641</v>
      </c>
      <c r="K481">
        <v>43.646999999999998</v>
      </c>
      <c r="L481">
        <v>44.085999999999999</v>
      </c>
      <c r="O481" s="1" t="e">
        <f>AVERAGE(CombinedDelayMatch[[#This Row],[Min Trace Delay (ps)]],CombinedDelayMatch[[#This Row],[Max Trace Delay (ps)]])</f>
        <v>#DIV/0!</v>
      </c>
      <c r="P481" s="1">
        <f>AVERAGE(CombinedDelayMatch[[#This Row],[xczu5ev-sfvc784-1-e.Min Trace Delay (ps)]],CombinedDelayMatch[[#This Row],[xczu5ev-sfvc784-1-e.Max Trace Delay (ps)]])</f>
        <v>43.866500000000002</v>
      </c>
      <c r="Q481" s="1">
        <f>_xlfn.AGGREGATE(1,6,CombinedDelayMatch[[#This Row],[Average 2CG (ps)]],CombinedDelayMatch[[#This Row],[Average 5EV (ps)]])</f>
        <v>43.866500000000002</v>
      </c>
      <c r="R481" s="2">
        <f>-(IFERROR(CombinedDelayMatch[[#This Row],[Average]], 0)-IFERROR(CombinedDelayMatch[[#This Row],[Average 5EV (ps)]],0))</f>
        <v>0</v>
      </c>
      <c r="S481"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81"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81" s="4">
        <f>CombinedDelayMatch[[#This Row],[Average]]+CombinedDelayMatch[[#This Row],[5EV Adjustment]]</f>
        <v>43.866500000000002</v>
      </c>
      <c r="V481" s="4">
        <f>CombinedDelayMatch[[#This Row],[Adj. Average (ps)]]/6.5</f>
        <v>6.7486923076923082</v>
      </c>
      <c r="W481" s="2" t="e">
        <f>-(CombinedDelayMatch[[#This Row],[Adj. Average (ps)]]-CombinedDelayMatch[[#This Row],[Average 2CG (ps)]])</f>
        <v>#DIV/0!</v>
      </c>
      <c r="X48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81" s="2">
        <f>-(IFERROR(CombinedDelayMatch[[#This Row],[Adj. Average (ps)]], 0)-IFERROR(CombinedDelayMatch[[#This Row],[Average 5EV (ps)]],0))</f>
        <v>0</v>
      </c>
      <c r="Z48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82" spans="1:26" x14ac:dyDescent="0.25">
      <c r="A482">
        <v>505</v>
      </c>
      <c r="B482" s="1" t="s">
        <v>851</v>
      </c>
      <c r="C482" s="1" t="s">
        <v>837</v>
      </c>
      <c r="D482" s="1" t="s">
        <v>852</v>
      </c>
      <c r="E482">
        <v>76.161000000000001</v>
      </c>
      <c r="F482">
        <v>76.927000000000007</v>
      </c>
      <c r="G482">
        <v>505</v>
      </c>
      <c r="H482" s="1" t="s">
        <v>851</v>
      </c>
      <c r="I482" s="1" t="s">
        <v>837</v>
      </c>
      <c r="J482" s="5" t="s">
        <v>852</v>
      </c>
      <c r="K482">
        <v>76.284999999999997</v>
      </c>
      <c r="L482">
        <v>77.052000000000007</v>
      </c>
      <c r="O482" s="1">
        <f>AVERAGE(CombinedDelayMatch[[#This Row],[Min Trace Delay (ps)]],CombinedDelayMatch[[#This Row],[Max Trace Delay (ps)]])</f>
        <v>76.544000000000011</v>
      </c>
      <c r="P482" s="1">
        <f>AVERAGE(CombinedDelayMatch[[#This Row],[xczu5ev-sfvc784-1-e.Min Trace Delay (ps)]],CombinedDelayMatch[[#This Row],[xczu5ev-sfvc784-1-e.Max Trace Delay (ps)]])</f>
        <v>76.668499999999995</v>
      </c>
      <c r="Q482" s="1">
        <f>_xlfn.AGGREGATE(1,6,CombinedDelayMatch[[#This Row],[Average 2CG (ps)]],CombinedDelayMatch[[#This Row],[Average 5EV (ps)]])</f>
        <v>76.606250000000003</v>
      </c>
      <c r="R482" s="2">
        <f>-(IFERROR(CombinedDelayMatch[[#This Row],[Average]], 0)-IFERROR(CombinedDelayMatch[[#This Row],[Average 5EV (ps)]],0))</f>
        <v>6.2249999999991701E-2</v>
      </c>
      <c r="S482"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82"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82" s="4">
        <f>CombinedDelayMatch[[#This Row],[Average]]+CombinedDelayMatch[[#This Row],[5EV Adjustment]]</f>
        <v>76.606250000000003</v>
      </c>
      <c r="V482" s="4">
        <f>CombinedDelayMatch[[#This Row],[Adj. Average (ps)]]/6.5</f>
        <v>11.785576923076924</v>
      </c>
      <c r="W482" s="2">
        <f>-(CombinedDelayMatch[[#This Row],[Adj. Average (ps)]]-CombinedDelayMatch[[#This Row],[Average 2CG (ps)]])</f>
        <v>-6.2249999999991701E-2</v>
      </c>
      <c r="X48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82" s="2">
        <f>-(IFERROR(CombinedDelayMatch[[#This Row],[Adj. Average (ps)]], 0)-IFERROR(CombinedDelayMatch[[#This Row],[Average 5EV (ps)]],0))</f>
        <v>6.2249999999991701E-2</v>
      </c>
      <c r="Z48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83" spans="1:26" x14ac:dyDescent="0.25">
      <c r="A483">
        <v>505</v>
      </c>
      <c r="B483" s="1" t="s">
        <v>853</v>
      </c>
      <c r="C483" s="1" t="s">
        <v>837</v>
      </c>
      <c r="D483" s="1" t="s">
        <v>854</v>
      </c>
      <c r="E483">
        <v>75.712000000000003</v>
      </c>
      <c r="F483">
        <v>76.472999999999999</v>
      </c>
      <c r="G483">
        <v>505</v>
      </c>
      <c r="H483" s="1" t="s">
        <v>853</v>
      </c>
      <c r="I483" s="1" t="s">
        <v>837</v>
      </c>
      <c r="J483" s="5" t="s">
        <v>854</v>
      </c>
      <c r="K483">
        <v>76.363</v>
      </c>
      <c r="L483">
        <v>77.13</v>
      </c>
      <c r="O483" s="1">
        <f>AVERAGE(CombinedDelayMatch[[#This Row],[Min Trace Delay (ps)]],CombinedDelayMatch[[#This Row],[Max Trace Delay (ps)]])</f>
        <v>76.092500000000001</v>
      </c>
      <c r="P483" s="1">
        <f>AVERAGE(CombinedDelayMatch[[#This Row],[xczu5ev-sfvc784-1-e.Min Trace Delay (ps)]],CombinedDelayMatch[[#This Row],[xczu5ev-sfvc784-1-e.Max Trace Delay (ps)]])</f>
        <v>76.746499999999997</v>
      </c>
      <c r="Q483" s="1">
        <f>_xlfn.AGGREGATE(1,6,CombinedDelayMatch[[#This Row],[Average 2CG (ps)]],CombinedDelayMatch[[#This Row],[Average 5EV (ps)]])</f>
        <v>76.419499999999999</v>
      </c>
      <c r="R483" s="2">
        <f>-(IFERROR(CombinedDelayMatch[[#This Row],[Average]], 0)-IFERROR(CombinedDelayMatch[[#This Row],[Average 5EV (ps)]],0))</f>
        <v>0.32699999999999818</v>
      </c>
      <c r="S483"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83"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83" s="4">
        <f>CombinedDelayMatch[[#This Row],[Average]]+CombinedDelayMatch[[#This Row],[5EV Adjustment]]</f>
        <v>76.419499999999999</v>
      </c>
      <c r="V483" s="4">
        <f>CombinedDelayMatch[[#This Row],[Adj. Average (ps)]]/6.5</f>
        <v>11.756846153846153</v>
      </c>
      <c r="W483" s="2">
        <f>-(CombinedDelayMatch[[#This Row],[Adj. Average (ps)]]-CombinedDelayMatch[[#This Row],[Average 2CG (ps)]])</f>
        <v>-0.32699999999999818</v>
      </c>
      <c r="X48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83" s="2">
        <f>-(IFERROR(CombinedDelayMatch[[#This Row],[Adj. Average (ps)]], 0)-IFERROR(CombinedDelayMatch[[#This Row],[Average 5EV (ps)]],0))</f>
        <v>0.32699999999999818</v>
      </c>
      <c r="Z48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84" spans="1:26" x14ac:dyDescent="0.25">
      <c r="A484">
        <v>505</v>
      </c>
      <c r="B484" s="1" t="s">
        <v>863</v>
      </c>
      <c r="C484" s="1" t="s">
        <v>837</v>
      </c>
      <c r="D484" s="1" t="s">
        <v>864</v>
      </c>
      <c r="E484">
        <v>86.316000000000003</v>
      </c>
      <c r="F484">
        <v>87.183000000000007</v>
      </c>
      <c r="G484">
        <v>505</v>
      </c>
      <c r="H484" s="1" t="s">
        <v>863</v>
      </c>
      <c r="I484" s="1" t="s">
        <v>837</v>
      </c>
      <c r="J484" s="5" t="s">
        <v>864</v>
      </c>
      <c r="K484">
        <v>89.665999999999997</v>
      </c>
      <c r="L484">
        <v>90.567999999999998</v>
      </c>
      <c r="O484" s="1">
        <f>AVERAGE(CombinedDelayMatch[[#This Row],[Min Trace Delay (ps)]],CombinedDelayMatch[[#This Row],[Max Trace Delay (ps)]])</f>
        <v>86.749500000000012</v>
      </c>
      <c r="P484" s="1">
        <f>AVERAGE(CombinedDelayMatch[[#This Row],[xczu5ev-sfvc784-1-e.Min Trace Delay (ps)]],CombinedDelayMatch[[#This Row],[xczu5ev-sfvc784-1-e.Max Trace Delay (ps)]])</f>
        <v>90.11699999999999</v>
      </c>
      <c r="Q484" s="1">
        <f>_xlfn.AGGREGATE(1,6,CombinedDelayMatch[[#This Row],[Average 2CG (ps)]],CombinedDelayMatch[[#This Row],[Average 5EV (ps)]])</f>
        <v>88.433250000000001</v>
      </c>
      <c r="R484" s="2">
        <f>-(IFERROR(CombinedDelayMatch[[#This Row],[Average]], 0)-IFERROR(CombinedDelayMatch[[#This Row],[Average 5EV (ps)]],0))</f>
        <v>1.6837499999999892</v>
      </c>
      <c r="S484"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84"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84" s="4">
        <f>CombinedDelayMatch[[#This Row],[Average]]+CombinedDelayMatch[[#This Row],[5EV Adjustment]]</f>
        <v>88.433250000000001</v>
      </c>
      <c r="V484" s="4">
        <f>CombinedDelayMatch[[#This Row],[Adj. Average (ps)]]/6.5</f>
        <v>13.605115384615384</v>
      </c>
      <c r="W484" s="2">
        <f>-(CombinedDelayMatch[[#This Row],[Adj. Average (ps)]]-CombinedDelayMatch[[#This Row],[Average 2CG (ps)]])</f>
        <v>-1.6837499999999892</v>
      </c>
      <c r="X48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84" s="2">
        <f>-(IFERROR(CombinedDelayMatch[[#This Row],[Adj. Average (ps)]], 0)-IFERROR(CombinedDelayMatch[[#This Row],[Average 5EV (ps)]],0))</f>
        <v>1.6837499999999892</v>
      </c>
      <c r="Z48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85" spans="1:26" x14ac:dyDescent="0.25">
      <c r="A485">
        <v>505</v>
      </c>
      <c r="B485" s="1" t="s">
        <v>865</v>
      </c>
      <c r="C485" s="1" t="s">
        <v>837</v>
      </c>
      <c r="D485" s="1" t="s">
        <v>866</v>
      </c>
      <c r="E485">
        <v>85.984999999999999</v>
      </c>
      <c r="F485">
        <v>86.85</v>
      </c>
      <c r="G485">
        <v>505</v>
      </c>
      <c r="H485" s="1" t="s">
        <v>865</v>
      </c>
      <c r="I485" s="1" t="s">
        <v>837</v>
      </c>
      <c r="J485" s="5" t="s">
        <v>866</v>
      </c>
      <c r="K485">
        <v>89.191000000000003</v>
      </c>
      <c r="L485">
        <v>90.087999999999994</v>
      </c>
      <c r="O485" s="1">
        <f>AVERAGE(CombinedDelayMatch[[#This Row],[Min Trace Delay (ps)]],CombinedDelayMatch[[#This Row],[Max Trace Delay (ps)]])</f>
        <v>86.41749999999999</v>
      </c>
      <c r="P485" s="1">
        <f>AVERAGE(CombinedDelayMatch[[#This Row],[xczu5ev-sfvc784-1-e.Min Trace Delay (ps)]],CombinedDelayMatch[[#This Row],[xczu5ev-sfvc784-1-e.Max Trace Delay (ps)]])</f>
        <v>89.639499999999998</v>
      </c>
      <c r="Q485" s="1">
        <f>_xlfn.AGGREGATE(1,6,CombinedDelayMatch[[#This Row],[Average 2CG (ps)]],CombinedDelayMatch[[#This Row],[Average 5EV (ps)]])</f>
        <v>88.028499999999994</v>
      </c>
      <c r="R485" s="2">
        <f>-(IFERROR(CombinedDelayMatch[[#This Row],[Average]], 0)-IFERROR(CombinedDelayMatch[[#This Row],[Average 5EV (ps)]],0))</f>
        <v>1.6110000000000042</v>
      </c>
      <c r="S485"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85"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85" s="4">
        <f>CombinedDelayMatch[[#This Row],[Average]]+CombinedDelayMatch[[#This Row],[5EV Adjustment]]</f>
        <v>88.028499999999994</v>
      </c>
      <c r="V485" s="4">
        <f>CombinedDelayMatch[[#This Row],[Adj. Average (ps)]]/6.5</f>
        <v>13.542846153846153</v>
      </c>
      <c r="W485" s="2">
        <f>-(CombinedDelayMatch[[#This Row],[Adj. Average (ps)]]-CombinedDelayMatch[[#This Row],[Average 2CG (ps)]])</f>
        <v>-1.6110000000000042</v>
      </c>
      <c r="X48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85" s="2">
        <f>-(IFERROR(CombinedDelayMatch[[#This Row],[Adj. Average (ps)]], 0)-IFERROR(CombinedDelayMatch[[#This Row],[Average 5EV (ps)]],0))</f>
        <v>1.6110000000000042</v>
      </c>
      <c r="Z48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86" spans="1:26" x14ac:dyDescent="0.25">
      <c r="A486">
        <v>505</v>
      </c>
      <c r="B486" s="1" t="s">
        <v>867</v>
      </c>
      <c r="C486" s="1" t="s">
        <v>837</v>
      </c>
      <c r="D486" s="1" t="s">
        <v>868</v>
      </c>
      <c r="E486">
        <v>105.44</v>
      </c>
      <c r="F486">
        <v>106.5</v>
      </c>
      <c r="G486">
        <v>505</v>
      </c>
      <c r="H486" s="1" t="s">
        <v>867</v>
      </c>
      <c r="I486" s="1" t="s">
        <v>837</v>
      </c>
      <c r="J486" s="5" t="s">
        <v>868</v>
      </c>
      <c r="K486">
        <v>90.74</v>
      </c>
      <c r="L486">
        <v>91.652000000000001</v>
      </c>
      <c r="O486" s="1">
        <f>AVERAGE(CombinedDelayMatch[[#This Row],[Min Trace Delay (ps)]],CombinedDelayMatch[[#This Row],[Max Trace Delay (ps)]])</f>
        <v>105.97</v>
      </c>
      <c r="P486" s="1">
        <f>AVERAGE(CombinedDelayMatch[[#This Row],[xczu5ev-sfvc784-1-e.Min Trace Delay (ps)]],CombinedDelayMatch[[#This Row],[xczu5ev-sfvc784-1-e.Max Trace Delay (ps)]])</f>
        <v>91.195999999999998</v>
      </c>
      <c r="Q486" s="1">
        <f>_xlfn.AGGREGATE(1,6,CombinedDelayMatch[[#This Row],[Average 2CG (ps)]],CombinedDelayMatch[[#This Row],[Average 5EV (ps)]])</f>
        <v>98.582999999999998</v>
      </c>
      <c r="R486" s="2">
        <f>-(IFERROR(CombinedDelayMatch[[#This Row],[Average]], 0)-IFERROR(CombinedDelayMatch[[#This Row],[Average 5EV (ps)]],0))</f>
        <v>-7.3870000000000005</v>
      </c>
      <c r="S486"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86"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86" s="4">
        <f>CombinedDelayMatch[[#This Row],[Average]]+CombinedDelayMatch[[#This Row],[5EV Adjustment]]</f>
        <v>98.582999999999998</v>
      </c>
      <c r="V486" s="4">
        <f>CombinedDelayMatch[[#This Row],[Adj. Average (ps)]]/6.5</f>
        <v>15.166615384615385</v>
      </c>
      <c r="W486" s="2">
        <f>-(CombinedDelayMatch[[#This Row],[Adj. Average (ps)]]-CombinedDelayMatch[[#This Row],[Average 2CG (ps)]])</f>
        <v>7.3870000000000005</v>
      </c>
      <c r="X48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86" s="2">
        <f>-(IFERROR(CombinedDelayMatch[[#This Row],[Adj. Average (ps)]], 0)-IFERROR(CombinedDelayMatch[[#This Row],[Average 5EV (ps)]],0))</f>
        <v>-7.3870000000000005</v>
      </c>
      <c r="Z48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87" spans="1:26" x14ac:dyDescent="0.25">
      <c r="A487">
        <v>505</v>
      </c>
      <c r="B487" s="1" t="s">
        <v>869</v>
      </c>
      <c r="C487" s="1" t="s">
        <v>837</v>
      </c>
      <c r="D487" s="1" t="s">
        <v>870</v>
      </c>
      <c r="E487">
        <v>105.488</v>
      </c>
      <c r="F487">
        <v>106.548</v>
      </c>
      <c r="G487">
        <v>505</v>
      </c>
      <c r="H487" s="1" t="s">
        <v>869</v>
      </c>
      <c r="I487" s="1" t="s">
        <v>837</v>
      </c>
      <c r="J487" s="5" t="s">
        <v>870</v>
      </c>
      <c r="K487">
        <v>90.662999999999997</v>
      </c>
      <c r="L487">
        <v>91.575000000000003</v>
      </c>
      <c r="O487" s="1">
        <f>AVERAGE(CombinedDelayMatch[[#This Row],[Min Trace Delay (ps)]],CombinedDelayMatch[[#This Row],[Max Trace Delay (ps)]])</f>
        <v>106.018</v>
      </c>
      <c r="P487" s="1">
        <f>AVERAGE(CombinedDelayMatch[[#This Row],[xczu5ev-sfvc784-1-e.Min Trace Delay (ps)]],CombinedDelayMatch[[#This Row],[xczu5ev-sfvc784-1-e.Max Trace Delay (ps)]])</f>
        <v>91.119</v>
      </c>
      <c r="Q487" s="1">
        <f>_xlfn.AGGREGATE(1,6,CombinedDelayMatch[[#This Row],[Average 2CG (ps)]],CombinedDelayMatch[[#This Row],[Average 5EV (ps)]])</f>
        <v>98.5685</v>
      </c>
      <c r="R487" s="2">
        <f>-(IFERROR(CombinedDelayMatch[[#This Row],[Average]], 0)-IFERROR(CombinedDelayMatch[[#This Row],[Average 5EV (ps)]],0))</f>
        <v>-7.4495000000000005</v>
      </c>
      <c r="S487"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87"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87" s="4">
        <f>CombinedDelayMatch[[#This Row],[Average]]+CombinedDelayMatch[[#This Row],[5EV Adjustment]]</f>
        <v>98.5685</v>
      </c>
      <c r="V487" s="4">
        <f>CombinedDelayMatch[[#This Row],[Adj. Average (ps)]]/6.5</f>
        <v>15.164384615384616</v>
      </c>
      <c r="W487" s="2">
        <f>-(CombinedDelayMatch[[#This Row],[Adj. Average (ps)]]-CombinedDelayMatch[[#This Row],[Average 2CG (ps)]])</f>
        <v>7.4495000000000005</v>
      </c>
      <c r="X48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87" s="2">
        <f>-(IFERROR(CombinedDelayMatch[[#This Row],[Adj. Average (ps)]], 0)-IFERROR(CombinedDelayMatch[[#This Row],[Average 5EV (ps)]],0))</f>
        <v>-7.4495000000000005</v>
      </c>
      <c r="Z48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88" spans="1:26" x14ac:dyDescent="0.25">
      <c r="A488">
        <v>505</v>
      </c>
      <c r="B488" s="1" t="s">
        <v>875</v>
      </c>
      <c r="C488" s="1" t="s">
        <v>837</v>
      </c>
      <c r="D488" s="1" t="s">
        <v>876</v>
      </c>
      <c r="E488">
        <v>87.98</v>
      </c>
      <c r="F488">
        <v>88.864000000000004</v>
      </c>
      <c r="G488">
        <v>505</v>
      </c>
      <c r="H488" s="1" t="s">
        <v>875</v>
      </c>
      <c r="I488" s="1" t="s">
        <v>837</v>
      </c>
      <c r="J488" s="5" t="s">
        <v>876</v>
      </c>
      <c r="K488">
        <v>91.222999999999999</v>
      </c>
      <c r="L488">
        <v>92.14</v>
      </c>
      <c r="O488" s="1">
        <f>AVERAGE(CombinedDelayMatch[[#This Row],[Min Trace Delay (ps)]],CombinedDelayMatch[[#This Row],[Max Trace Delay (ps)]])</f>
        <v>88.421999999999997</v>
      </c>
      <c r="P488" s="1">
        <f>AVERAGE(CombinedDelayMatch[[#This Row],[xczu5ev-sfvc784-1-e.Min Trace Delay (ps)]],CombinedDelayMatch[[#This Row],[xczu5ev-sfvc784-1-e.Max Trace Delay (ps)]])</f>
        <v>91.6815</v>
      </c>
      <c r="Q488" s="1">
        <f>_xlfn.AGGREGATE(1,6,CombinedDelayMatch[[#This Row],[Average 2CG (ps)]],CombinedDelayMatch[[#This Row],[Average 5EV (ps)]])</f>
        <v>90.051749999999998</v>
      </c>
      <c r="R488" s="2">
        <f>-(IFERROR(CombinedDelayMatch[[#This Row],[Average]], 0)-IFERROR(CombinedDelayMatch[[#This Row],[Average 5EV (ps)]],0))</f>
        <v>1.6297500000000014</v>
      </c>
      <c r="S488"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88"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88" s="4">
        <f>CombinedDelayMatch[[#This Row],[Average]]+CombinedDelayMatch[[#This Row],[5EV Adjustment]]</f>
        <v>90.051749999999998</v>
      </c>
      <c r="V488" s="4">
        <f>CombinedDelayMatch[[#This Row],[Adj. Average (ps)]]/6.5</f>
        <v>13.854115384615385</v>
      </c>
      <c r="W488" s="2">
        <f>-(CombinedDelayMatch[[#This Row],[Adj. Average (ps)]]-CombinedDelayMatch[[#This Row],[Average 2CG (ps)]])</f>
        <v>-1.6297500000000014</v>
      </c>
      <c r="X48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88" s="2">
        <f>-(IFERROR(CombinedDelayMatch[[#This Row],[Adj. Average (ps)]], 0)-IFERROR(CombinedDelayMatch[[#This Row],[Average 5EV (ps)]],0))</f>
        <v>1.6297500000000014</v>
      </c>
      <c r="Z48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89" spans="1:26" x14ac:dyDescent="0.25">
      <c r="A489">
        <v>505</v>
      </c>
      <c r="B489" s="1" t="s">
        <v>877</v>
      </c>
      <c r="C489" s="1" t="s">
        <v>837</v>
      </c>
      <c r="D489" s="1" t="s">
        <v>878</v>
      </c>
      <c r="E489">
        <v>87.716999999999999</v>
      </c>
      <c r="F489">
        <v>88.599000000000004</v>
      </c>
      <c r="G489">
        <v>505</v>
      </c>
      <c r="H489" s="1" t="s">
        <v>877</v>
      </c>
      <c r="I489" s="1" t="s">
        <v>837</v>
      </c>
      <c r="J489" s="5" t="s">
        <v>878</v>
      </c>
      <c r="K489">
        <v>91.48</v>
      </c>
      <c r="L489">
        <v>92.399000000000001</v>
      </c>
      <c r="O489" s="1">
        <f>AVERAGE(CombinedDelayMatch[[#This Row],[Min Trace Delay (ps)]],CombinedDelayMatch[[#This Row],[Max Trace Delay (ps)]])</f>
        <v>88.158000000000001</v>
      </c>
      <c r="P489" s="1">
        <f>AVERAGE(CombinedDelayMatch[[#This Row],[xczu5ev-sfvc784-1-e.Min Trace Delay (ps)]],CombinedDelayMatch[[#This Row],[xczu5ev-sfvc784-1-e.Max Trace Delay (ps)]])</f>
        <v>91.93950000000001</v>
      </c>
      <c r="Q489" s="1">
        <f>_xlfn.AGGREGATE(1,6,CombinedDelayMatch[[#This Row],[Average 2CG (ps)]],CombinedDelayMatch[[#This Row],[Average 5EV (ps)]])</f>
        <v>90.048750000000013</v>
      </c>
      <c r="R489" s="2">
        <f>-(IFERROR(CombinedDelayMatch[[#This Row],[Average]], 0)-IFERROR(CombinedDelayMatch[[#This Row],[Average 5EV (ps)]],0))</f>
        <v>1.890749999999997</v>
      </c>
      <c r="S489"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89"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89" s="4">
        <f>CombinedDelayMatch[[#This Row],[Average]]+CombinedDelayMatch[[#This Row],[5EV Adjustment]]</f>
        <v>90.048750000000013</v>
      </c>
      <c r="V489" s="4">
        <f>CombinedDelayMatch[[#This Row],[Adj. Average (ps)]]/6.5</f>
        <v>13.853653846153849</v>
      </c>
      <c r="W489" s="2">
        <f>-(CombinedDelayMatch[[#This Row],[Adj. Average (ps)]]-CombinedDelayMatch[[#This Row],[Average 2CG (ps)]])</f>
        <v>-1.8907500000000113</v>
      </c>
      <c r="X48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89" s="2">
        <f>-(IFERROR(CombinedDelayMatch[[#This Row],[Adj. Average (ps)]], 0)-IFERROR(CombinedDelayMatch[[#This Row],[Average 5EV (ps)]],0))</f>
        <v>1.890749999999997</v>
      </c>
      <c r="Z48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90" spans="1:26" x14ac:dyDescent="0.25">
      <c r="A490">
        <v>505</v>
      </c>
      <c r="B490" s="1" t="s">
        <v>879</v>
      </c>
      <c r="C490" s="1" t="s">
        <v>837</v>
      </c>
      <c r="D490" s="1" t="s">
        <v>880</v>
      </c>
      <c r="E490">
        <v>95.578999999999994</v>
      </c>
      <c r="F490">
        <v>96.539000000000001</v>
      </c>
      <c r="G490">
        <v>505</v>
      </c>
      <c r="H490" s="1" t="s">
        <v>879</v>
      </c>
      <c r="I490" s="1" t="s">
        <v>837</v>
      </c>
      <c r="J490" s="5" t="s">
        <v>880</v>
      </c>
      <c r="K490">
        <v>82.587999999999994</v>
      </c>
      <c r="L490">
        <v>83.418000000000006</v>
      </c>
      <c r="O490" s="1">
        <f>AVERAGE(CombinedDelayMatch[[#This Row],[Min Trace Delay (ps)]],CombinedDelayMatch[[#This Row],[Max Trace Delay (ps)]])</f>
        <v>96.058999999999997</v>
      </c>
      <c r="P490" s="1">
        <f>AVERAGE(CombinedDelayMatch[[#This Row],[xczu5ev-sfvc784-1-e.Min Trace Delay (ps)]],CombinedDelayMatch[[#This Row],[xczu5ev-sfvc784-1-e.Max Trace Delay (ps)]])</f>
        <v>83.003</v>
      </c>
      <c r="Q490" s="1">
        <f>_xlfn.AGGREGATE(1,6,CombinedDelayMatch[[#This Row],[Average 2CG (ps)]],CombinedDelayMatch[[#This Row],[Average 5EV (ps)]])</f>
        <v>89.531000000000006</v>
      </c>
      <c r="R490" s="2">
        <f>-(IFERROR(CombinedDelayMatch[[#This Row],[Average]], 0)-IFERROR(CombinedDelayMatch[[#This Row],[Average 5EV (ps)]],0))</f>
        <v>-6.5280000000000058</v>
      </c>
      <c r="S490"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90"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90" s="4">
        <f>CombinedDelayMatch[[#This Row],[Average]]+CombinedDelayMatch[[#This Row],[5EV Adjustment]]</f>
        <v>89.531000000000006</v>
      </c>
      <c r="V490" s="4">
        <f>CombinedDelayMatch[[#This Row],[Adj. Average (ps)]]/6.5</f>
        <v>13.774000000000001</v>
      </c>
      <c r="W490" s="2">
        <f>-(CombinedDelayMatch[[#This Row],[Adj. Average (ps)]]-CombinedDelayMatch[[#This Row],[Average 2CG (ps)]])</f>
        <v>6.5279999999999916</v>
      </c>
      <c r="X49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90" s="2">
        <f>-(IFERROR(CombinedDelayMatch[[#This Row],[Adj. Average (ps)]], 0)-IFERROR(CombinedDelayMatch[[#This Row],[Average 5EV (ps)]],0))</f>
        <v>-6.5280000000000058</v>
      </c>
      <c r="Z49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91" spans="1:26" x14ac:dyDescent="0.25">
      <c r="A491">
        <v>505</v>
      </c>
      <c r="B491" s="1" t="s">
        <v>881</v>
      </c>
      <c r="C491" s="1" t="s">
        <v>837</v>
      </c>
      <c r="D491" s="1" t="s">
        <v>882</v>
      </c>
      <c r="E491">
        <v>95.597999999999999</v>
      </c>
      <c r="F491">
        <v>96.558999999999997</v>
      </c>
      <c r="G491">
        <v>505</v>
      </c>
      <c r="H491" s="1" t="s">
        <v>881</v>
      </c>
      <c r="I491" s="1" t="s">
        <v>837</v>
      </c>
      <c r="J491" s="5" t="s">
        <v>882</v>
      </c>
      <c r="K491">
        <v>82.444000000000003</v>
      </c>
      <c r="L491">
        <v>83.272000000000006</v>
      </c>
      <c r="O491" s="1">
        <f>AVERAGE(CombinedDelayMatch[[#This Row],[Min Trace Delay (ps)]],CombinedDelayMatch[[#This Row],[Max Trace Delay (ps)]])</f>
        <v>96.078499999999991</v>
      </c>
      <c r="P491" s="1">
        <f>AVERAGE(CombinedDelayMatch[[#This Row],[xczu5ev-sfvc784-1-e.Min Trace Delay (ps)]],CombinedDelayMatch[[#This Row],[xczu5ev-sfvc784-1-e.Max Trace Delay (ps)]])</f>
        <v>82.858000000000004</v>
      </c>
      <c r="Q491" s="1">
        <f>_xlfn.AGGREGATE(1,6,CombinedDelayMatch[[#This Row],[Average 2CG (ps)]],CombinedDelayMatch[[#This Row],[Average 5EV (ps)]])</f>
        <v>89.468249999999998</v>
      </c>
      <c r="R491" s="2">
        <f>-(IFERROR(CombinedDelayMatch[[#This Row],[Average]], 0)-IFERROR(CombinedDelayMatch[[#This Row],[Average 5EV (ps)]],0))</f>
        <v>-6.6102499999999935</v>
      </c>
      <c r="S491"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91"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91" s="4">
        <f>CombinedDelayMatch[[#This Row],[Average]]+CombinedDelayMatch[[#This Row],[5EV Adjustment]]</f>
        <v>89.468249999999998</v>
      </c>
      <c r="V491" s="4">
        <f>CombinedDelayMatch[[#This Row],[Adj. Average (ps)]]/6.5</f>
        <v>13.764346153846153</v>
      </c>
      <c r="W491" s="2">
        <f>-(CombinedDelayMatch[[#This Row],[Adj. Average (ps)]]-CombinedDelayMatch[[#This Row],[Average 2CG (ps)]])</f>
        <v>6.6102499999999935</v>
      </c>
      <c r="X49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91" s="2">
        <f>-(IFERROR(CombinedDelayMatch[[#This Row],[Adj. Average (ps)]], 0)-IFERROR(CombinedDelayMatch[[#This Row],[Average 5EV (ps)]],0))</f>
        <v>-6.6102499999999935</v>
      </c>
      <c r="Z49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92" spans="1:26" x14ac:dyDescent="0.25">
      <c r="A492">
        <v>500</v>
      </c>
      <c r="B492" s="1" t="s">
        <v>889</v>
      </c>
      <c r="C492" s="1" t="s">
        <v>837</v>
      </c>
      <c r="D492" s="1" t="s">
        <v>890</v>
      </c>
      <c r="E492">
        <v>108.467</v>
      </c>
      <c r="F492">
        <v>109.557</v>
      </c>
      <c r="G492">
        <v>500</v>
      </c>
      <c r="H492" s="1" t="s">
        <v>889</v>
      </c>
      <c r="I492" s="1" t="s">
        <v>837</v>
      </c>
      <c r="J492" s="5" t="s">
        <v>890</v>
      </c>
      <c r="K492">
        <v>121.033</v>
      </c>
      <c r="L492">
        <v>122.249</v>
      </c>
      <c r="O492" s="1">
        <f>AVERAGE(CombinedDelayMatch[[#This Row],[Min Trace Delay (ps)]],CombinedDelayMatch[[#This Row],[Max Trace Delay (ps)]])</f>
        <v>109.012</v>
      </c>
      <c r="P492" s="1">
        <f>AVERAGE(CombinedDelayMatch[[#This Row],[xczu5ev-sfvc784-1-e.Min Trace Delay (ps)]],CombinedDelayMatch[[#This Row],[xczu5ev-sfvc784-1-e.Max Trace Delay (ps)]])</f>
        <v>121.64099999999999</v>
      </c>
      <c r="Q492" s="1">
        <f>_xlfn.AGGREGATE(1,6,CombinedDelayMatch[[#This Row],[Average 2CG (ps)]],CombinedDelayMatch[[#This Row],[Average 5EV (ps)]])</f>
        <v>115.3265</v>
      </c>
      <c r="R492" s="2">
        <f>-(IFERROR(CombinedDelayMatch[[#This Row],[Average]], 0)-IFERROR(CombinedDelayMatch[[#This Row],[Average 5EV (ps)]],0))</f>
        <v>6.3144999999999953</v>
      </c>
      <c r="S492"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92"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92" s="4">
        <f>CombinedDelayMatch[[#This Row],[Average]]+CombinedDelayMatch[[#This Row],[5EV Adjustment]]</f>
        <v>115.3265</v>
      </c>
      <c r="V492" s="4">
        <f>CombinedDelayMatch[[#This Row],[Adj. Average (ps)]]/6.5</f>
        <v>17.742538461538462</v>
      </c>
      <c r="W492" s="2">
        <f>-(CombinedDelayMatch[[#This Row],[Adj. Average (ps)]]-CombinedDelayMatch[[#This Row],[Average 2CG (ps)]])</f>
        <v>-6.3144999999999953</v>
      </c>
      <c r="X49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92" s="2">
        <f>-(IFERROR(CombinedDelayMatch[[#This Row],[Adj. Average (ps)]], 0)-IFERROR(CombinedDelayMatch[[#This Row],[Average 5EV (ps)]],0))</f>
        <v>6.3144999999999953</v>
      </c>
      <c r="Z49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93" spans="1:26" x14ac:dyDescent="0.25">
      <c r="A493">
        <v>500</v>
      </c>
      <c r="B493" s="1" t="s">
        <v>891</v>
      </c>
      <c r="C493" s="1" t="s">
        <v>837</v>
      </c>
      <c r="D493" s="1" t="s">
        <v>892</v>
      </c>
      <c r="E493">
        <v>110.61799999999999</v>
      </c>
      <c r="F493">
        <v>111.73</v>
      </c>
      <c r="G493">
        <v>500</v>
      </c>
      <c r="H493" s="1" t="s">
        <v>891</v>
      </c>
      <c r="I493" s="1" t="s">
        <v>837</v>
      </c>
      <c r="J493" s="5" t="s">
        <v>892</v>
      </c>
      <c r="K493">
        <v>120.55200000000001</v>
      </c>
      <c r="L493">
        <v>121.76300000000001</v>
      </c>
      <c r="O493" s="1">
        <f>AVERAGE(CombinedDelayMatch[[#This Row],[Min Trace Delay (ps)]],CombinedDelayMatch[[#This Row],[Max Trace Delay (ps)]])</f>
        <v>111.17400000000001</v>
      </c>
      <c r="P493" s="1">
        <f>AVERAGE(CombinedDelayMatch[[#This Row],[xczu5ev-sfvc784-1-e.Min Trace Delay (ps)]],CombinedDelayMatch[[#This Row],[xczu5ev-sfvc784-1-e.Max Trace Delay (ps)]])</f>
        <v>121.1575</v>
      </c>
      <c r="Q493" s="1">
        <f>_xlfn.AGGREGATE(1,6,CombinedDelayMatch[[#This Row],[Average 2CG (ps)]],CombinedDelayMatch[[#This Row],[Average 5EV (ps)]])</f>
        <v>116.16575</v>
      </c>
      <c r="R493" s="2">
        <f>-(IFERROR(CombinedDelayMatch[[#This Row],[Average]], 0)-IFERROR(CombinedDelayMatch[[#This Row],[Average 5EV (ps)]],0))</f>
        <v>4.9917499999999961</v>
      </c>
      <c r="S493"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93"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93" s="4">
        <f>CombinedDelayMatch[[#This Row],[Average]]+CombinedDelayMatch[[#This Row],[5EV Adjustment]]</f>
        <v>116.16575</v>
      </c>
      <c r="V493" s="4">
        <f>CombinedDelayMatch[[#This Row],[Adj. Average (ps)]]/6.5</f>
        <v>17.871653846153848</v>
      </c>
      <c r="W493" s="2">
        <f>-(CombinedDelayMatch[[#This Row],[Adj. Average (ps)]]-CombinedDelayMatch[[#This Row],[Average 2CG (ps)]])</f>
        <v>-4.9917499999999961</v>
      </c>
      <c r="X49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93" s="2">
        <f>-(IFERROR(CombinedDelayMatch[[#This Row],[Adj. Average (ps)]], 0)-IFERROR(CombinedDelayMatch[[#This Row],[Average 5EV (ps)]],0))</f>
        <v>4.9917499999999961</v>
      </c>
      <c r="Z49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94" spans="1:26" x14ac:dyDescent="0.25">
      <c r="A494">
        <v>500</v>
      </c>
      <c r="B494" s="1" t="s">
        <v>895</v>
      </c>
      <c r="C494" s="1" t="s">
        <v>837</v>
      </c>
      <c r="D494" s="1" t="s">
        <v>896</v>
      </c>
      <c r="E494">
        <v>130.74600000000001</v>
      </c>
      <c r="F494">
        <v>132.06</v>
      </c>
      <c r="G494">
        <v>500</v>
      </c>
      <c r="H494" s="1" t="s">
        <v>895</v>
      </c>
      <c r="I494" s="1" t="s">
        <v>837</v>
      </c>
      <c r="J494" s="5" t="s">
        <v>896</v>
      </c>
      <c r="K494">
        <v>142.73699999999999</v>
      </c>
      <c r="L494">
        <v>144.172</v>
      </c>
      <c r="O494" s="1">
        <f>AVERAGE(CombinedDelayMatch[[#This Row],[Min Trace Delay (ps)]],CombinedDelayMatch[[#This Row],[Max Trace Delay (ps)]])</f>
        <v>131.40300000000002</v>
      </c>
      <c r="P494" s="1">
        <f>AVERAGE(CombinedDelayMatch[[#This Row],[xczu5ev-sfvc784-1-e.Min Trace Delay (ps)]],CombinedDelayMatch[[#This Row],[xczu5ev-sfvc784-1-e.Max Trace Delay (ps)]])</f>
        <v>143.4545</v>
      </c>
      <c r="Q494" s="1">
        <f>_xlfn.AGGREGATE(1,6,CombinedDelayMatch[[#This Row],[Average 2CG (ps)]],CombinedDelayMatch[[#This Row],[Average 5EV (ps)]])</f>
        <v>137.42875000000001</v>
      </c>
      <c r="R494" s="2">
        <f>-(IFERROR(CombinedDelayMatch[[#This Row],[Average]], 0)-IFERROR(CombinedDelayMatch[[#This Row],[Average 5EV (ps)]],0))</f>
        <v>6.0257499999999879</v>
      </c>
      <c r="S494"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94"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94" s="4">
        <f>CombinedDelayMatch[[#This Row],[Average]]+CombinedDelayMatch[[#This Row],[5EV Adjustment]]</f>
        <v>137.42875000000001</v>
      </c>
      <c r="V494" s="4">
        <f>CombinedDelayMatch[[#This Row],[Adj. Average (ps)]]/6.5</f>
        <v>21.142884615384617</v>
      </c>
      <c r="W494" s="2">
        <f>-(CombinedDelayMatch[[#This Row],[Adj. Average (ps)]]-CombinedDelayMatch[[#This Row],[Average 2CG (ps)]])</f>
        <v>-6.0257499999999879</v>
      </c>
      <c r="X49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94" s="2">
        <f>-(IFERROR(CombinedDelayMatch[[#This Row],[Adj. Average (ps)]], 0)-IFERROR(CombinedDelayMatch[[#This Row],[Average 5EV (ps)]],0))</f>
        <v>6.0257499999999879</v>
      </c>
      <c r="Z49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95" spans="1:26" x14ac:dyDescent="0.25">
      <c r="A495">
        <v>500</v>
      </c>
      <c r="B495" s="1" t="s">
        <v>897</v>
      </c>
      <c r="C495" s="1" t="s">
        <v>837</v>
      </c>
      <c r="D495" s="1" t="s">
        <v>898</v>
      </c>
      <c r="E495">
        <v>127.101</v>
      </c>
      <c r="F495">
        <v>128.37799999999999</v>
      </c>
      <c r="G495">
        <v>500</v>
      </c>
      <c r="H495" s="1" t="s">
        <v>897</v>
      </c>
      <c r="I495" s="1" t="s">
        <v>837</v>
      </c>
      <c r="J495" s="5" t="s">
        <v>898</v>
      </c>
      <c r="K495">
        <v>135.78200000000001</v>
      </c>
      <c r="L495">
        <v>137.14699999999999</v>
      </c>
      <c r="O495" s="1">
        <f>AVERAGE(CombinedDelayMatch[[#This Row],[Min Trace Delay (ps)]],CombinedDelayMatch[[#This Row],[Max Trace Delay (ps)]])</f>
        <v>127.73949999999999</v>
      </c>
      <c r="P495" s="1">
        <f>AVERAGE(CombinedDelayMatch[[#This Row],[xczu5ev-sfvc784-1-e.Min Trace Delay (ps)]],CombinedDelayMatch[[#This Row],[xczu5ev-sfvc784-1-e.Max Trace Delay (ps)]])</f>
        <v>136.46449999999999</v>
      </c>
      <c r="Q495" s="1">
        <f>_xlfn.AGGREGATE(1,6,CombinedDelayMatch[[#This Row],[Average 2CG (ps)]],CombinedDelayMatch[[#This Row],[Average 5EV (ps)]])</f>
        <v>132.10199999999998</v>
      </c>
      <c r="R495" s="2">
        <f>-(IFERROR(CombinedDelayMatch[[#This Row],[Average]], 0)-IFERROR(CombinedDelayMatch[[#This Row],[Average 5EV (ps)]],0))</f>
        <v>4.3625000000000114</v>
      </c>
      <c r="S495"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95"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95" s="4">
        <f>CombinedDelayMatch[[#This Row],[Average]]+CombinedDelayMatch[[#This Row],[5EV Adjustment]]</f>
        <v>132.10199999999998</v>
      </c>
      <c r="V495" s="4">
        <f>CombinedDelayMatch[[#This Row],[Adj. Average (ps)]]/6.5</f>
        <v>20.323384615384612</v>
      </c>
      <c r="W495" s="2">
        <f>-(CombinedDelayMatch[[#This Row],[Adj. Average (ps)]]-CombinedDelayMatch[[#This Row],[Average 2CG (ps)]])</f>
        <v>-4.3624999999999829</v>
      </c>
      <c r="X49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95" s="2">
        <f>-(IFERROR(CombinedDelayMatch[[#This Row],[Adj. Average (ps)]], 0)-IFERROR(CombinedDelayMatch[[#This Row],[Average 5EV (ps)]],0))</f>
        <v>4.3625000000000114</v>
      </c>
      <c r="Z49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96" spans="1:26" x14ac:dyDescent="0.25">
      <c r="A496">
        <v>500</v>
      </c>
      <c r="B496" s="1" t="s">
        <v>899</v>
      </c>
      <c r="C496" s="1" t="s">
        <v>837</v>
      </c>
      <c r="D496" s="1" t="s">
        <v>900</v>
      </c>
      <c r="E496">
        <v>118.074</v>
      </c>
      <c r="F496">
        <v>119.261</v>
      </c>
      <c r="G496">
        <v>500</v>
      </c>
      <c r="H496" s="1" t="s">
        <v>899</v>
      </c>
      <c r="I496" s="1" t="s">
        <v>837</v>
      </c>
      <c r="J496" s="5" t="s">
        <v>900</v>
      </c>
      <c r="K496">
        <v>127.205</v>
      </c>
      <c r="L496">
        <v>128.48400000000001</v>
      </c>
      <c r="O496" s="1">
        <f>AVERAGE(CombinedDelayMatch[[#This Row],[Min Trace Delay (ps)]],CombinedDelayMatch[[#This Row],[Max Trace Delay (ps)]])</f>
        <v>118.66749999999999</v>
      </c>
      <c r="P496" s="1">
        <f>AVERAGE(CombinedDelayMatch[[#This Row],[xczu5ev-sfvc784-1-e.Min Trace Delay (ps)]],CombinedDelayMatch[[#This Row],[xczu5ev-sfvc784-1-e.Max Trace Delay (ps)]])</f>
        <v>127.84450000000001</v>
      </c>
      <c r="Q496" s="1">
        <f>_xlfn.AGGREGATE(1,6,CombinedDelayMatch[[#This Row],[Average 2CG (ps)]],CombinedDelayMatch[[#This Row],[Average 5EV (ps)]])</f>
        <v>123.256</v>
      </c>
      <c r="R496" s="2">
        <f>-(IFERROR(CombinedDelayMatch[[#This Row],[Average]], 0)-IFERROR(CombinedDelayMatch[[#This Row],[Average 5EV (ps)]],0))</f>
        <v>4.5885000000000105</v>
      </c>
      <c r="S496"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96"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96" s="4">
        <f>CombinedDelayMatch[[#This Row],[Average]]+CombinedDelayMatch[[#This Row],[5EV Adjustment]]</f>
        <v>123.256</v>
      </c>
      <c r="V496" s="4">
        <f>CombinedDelayMatch[[#This Row],[Adj. Average (ps)]]/6.5</f>
        <v>18.96246153846154</v>
      </c>
      <c r="W496" s="2">
        <f>-(CombinedDelayMatch[[#This Row],[Adj. Average (ps)]]-CombinedDelayMatch[[#This Row],[Average 2CG (ps)]])</f>
        <v>-4.5885000000000105</v>
      </c>
      <c r="X49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96" s="2">
        <f>-(IFERROR(CombinedDelayMatch[[#This Row],[Adj. Average (ps)]], 0)-IFERROR(CombinedDelayMatch[[#This Row],[Average 5EV (ps)]],0))</f>
        <v>4.5885000000000105</v>
      </c>
      <c r="Z49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97" spans="1:26" x14ac:dyDescent="0.25">
      <c r="A497">
        <v>500</v>
      </c>
      <c r="B497" s="1" t="s">
        <v>905</v>
      </c>
      <c r="C497" s="1" t="s">
        <v>837</v>
      </c>
      <c r="D497" s="1" t="s">
        <v>906</v>
      </c>
      <c r="E497">
        <v>106.05800000000001</v>
      </c>
      <c r="F497">
        <v>107.124</v>
      </c>
      <c r="G497">
        <v>500</v>
      </c>
      <c r="H497" s="1" t="s">
        <v>905</v>
      </c>
      <c r="I497" s="1" t="s">
        <v>837</v>
      </c>
      <c r="J497" s="5" t="s">
        <v>906</v>
      </c>
      <c r="K497">
        <v>111.773</v>
      </c>
      <c r="L497">
        <v>112.896</v>
      </c>
      <c r="O497" s="1">
        <f>AVERAGE(CombinedDelayMatch[[#This Row],[Min Trace Delay (ps)]],CombinedDelayMatch[[#This Row],[Max Trace Delay (ps)]])</f>
        <v>106.59100000000001</v>
      </c>
      <c r="P497" s="1">
        <f>AVERAGE(CombinedDelayMatch[[#This Row],[xczu5ev-sfvc784-1-e.Min Trace Delay (ps)]],CombinedDelayMatch[[#This Row],[xczu5ev-sfvc784-1-e.Max Trace Delay (ps)]])</f>
        <v>112.33449999999999</v>
      </c>
      <c r="Q497" s="1">
        <f>_xlfn.AGGREGATE(1,6,CombinedDelayMatch[[#This Row],[Average 2CG (ps)]],CombinedDelayMatch[[#This Row],[Average 5EV (ps)]])</f>
        <v>109.46275</v>
      </c>
      <c r="R497" s="2">
        <f>-(IFERROR(CombinedDelayMatch[[#This Row],[Average]], 0)-IFERROR(CombinedDelayMatch[[#This Row],[Average 5EV (ps)]],0))</f>
        <v>2.8717499999999916</v>
      </c>
      <c r="S497"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97"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97" s="4">
        <f>CombinedDelayMatch[[#This Row],[Average]]+CombinedDelayMatch[[#This Row],[5EV Adjustment]]</f>
        <v>109.46275</v>
      </c>
      <c r="V497" s="4">
        <f>CombinedDelayMatch[[#This Row],[Adj. Average (ps)]]/6.5</f>
        <v>16.840423076923077</v>
      </c>
      <c r="W497" s="2">
        <f>-(CombinedDelayMatch[[#This Row],[Adj. Average (ps)]]-CombinedDelayMatch[[#This Row],[Average 2CG (ps)]])</f>
        <v>-2.8717499999999916</v>
      </c>
      <c r="X49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97" s="2">
        <f>-(IFERROR(CombinedDelayMatch[[#This Row],[Adj. Average (ps)]], 0)-IFERROR(CombinedDelayMatch[[#This Row],[Average 5EV (ps)]],0))</f>
        <v>2.8717499999999916</v>
      </c>
      <c r="Z49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98" spans="1:26" x14ac:dyDescent="0.25">
      <c r="A498">
        <v>500</v>
      </c>
      <c r="B498" s="1" t="s">
        <v>907</v>
      </c>
      <c r="C498" s="1" t="s">
        <v>837</v>
      </c>
      <c r="D498" s="1" t="s">
        <v>908</v>
      </c>
      <c r="E498">
        <v>113.815</v>
      </c>
      <c r="F498">
        <v>114.959</v>
      </c>
      <c r="G498">
        <v>500</v>
      </c>
      <c r="H498" s="1" t="s">
        <v>907</v>
      </c>
      <c r="I498" s="1" t="s">
        <v>837</v>
      </c>
      <c r="J498" s="5" t="s">
        <v>908</v>
      </c>
      <c r="K498">
        <v>136.58600000000001</v>
      </c>
      <c r="L498">
        <v>137.959</v>
      </c>
      <c r="O498" s="1">
        <f>AVERAGE(CombinedDelayMatch[[#This Row],[Min Trace Delay (ps)]],CombinedDelayMatch[[#This Row],[Max Trace Delay (ps)]])</f>
        <v>114.387</v>
      </c>
      <c r="P498" s="1">
        <f>AVERAGE(CombinedDelayMatch[[#This Row],[xczu5ev-sfvc784-1-e.Min Trace Delay (ps)]],CombinedDelayMatch[[#This Row],[xczu5ev-sfvc784-1-e.Max Trace Delay (ps)]])</f>
        <v>137.27250000000001</v>
      </c>
      <c r="Q498" s="1">
        <f>_xlfn.AGGREGATE(1,6,CombinedDelayMatch[[#This Row],[Average 2CG (ps)]],CombinedDelayMatch[[#This Row],[Average 5EV (ps)]])</f>
        <v>125.82975</v>
      </c>
      <c r="R498" s="2">
        <f>-(IFERROR(CombinedDelayMatch[[#This Row],[Average]], 0)-IFERROR(CombinedDelayMatch[[#This Row],[Average 5EV (ps)]],0))</f>
        <v>11.442750000000004</v>
      </c>
      <c r="S498"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98"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98" s="4">
        <f>CombinedDelayMatch[[#This Row],[Average]]+CombinedDelayMatch[[#This Row],[5EV Adjustment]]</f>
        <v>125.82975</v>
      </c>
      <c r="V498" s="4">
        <f>CombinedDelayMatch[[#This Row],[Adj. Average (ps)]]/6.5</f>
        <v>19.358423076923078</v>
      </c>
      <c r="W498" s="2">
        <f>-(CombinedDelayMatch[[#This Row],[Adj. Average (ps)]]-CombinedDelayMatch[[#This Row],[Average 2CG (ps)]])</f>
        <v>-11.442750000000004</v>
      </c>
      <c r="X49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98" s="2">
        <f>-(IFERROR(CombinedDelayMatch[[#This Row],[Adj. Average (ps)]], 0)-IFERROR(CombinedDelayMatch[[#This Row],[Average 5EV (ps)]],0))</f>
        <v>11.442750000000004</v>
      </c>
      <c r="Z49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499" spans="1:26" x14ac:dyDescent="0.25">
      <c r="A499">
        <v>500</v>
      </c>
      <c r="B499" s="1" t="s">
        <v>911</v>
      </c>
      <c r="C499" s="1" t="s">
        <v>837</v>
      </c>
      <c r="D499" s="1" t="s">
        <v>912</v>
      </c>
      <c r="E499">
        <v>109.854</v>
      </c>
      <c r="F499">
        <v>110.958</v>
      </c>
      <c r="G499">
        <v>500</v>
      </c>
      <c r="H499" s="1" t="s">
        <v>911</v>
      </c>
      <c r="I499" s="1" t="s">
        <v>837</v>
      </c>
      <c r="J499" s="5" t="s">
        <v>912</v>
      </c>
      <c r="K499">
        <v>128.827</v>
      </c>
      <c r="L499">
        <v>130.12100000000001</v>
      </c>
      <c r="O499" s="1">
        <f>AVERAGE(CombinedDelayMatch[[#This Row],[Min Trace Delay (ps)]],CombinedDelayMatch[[#This Row],[Max Trace Delay (ps)]])</f>
        <v>110.40600000000001</v>
      </c>
      <c r="P499" s="1">
        <f>AVERAGE(CombinedDelayMatch[[#This Row],[xczu5ev-sfvc784-1-e.Min Trace Delay (ps)]],CombinedDelayMatch[[#This Row],[xczu5ev-sfvc784-1-e.Max Trace Delay (ps)]])</f>
        <v>129.47399999999999</v>
      </c>
      <c r="Q499" s="1">
        <f>_xlfn.AGGREGATE(1,6,CombinedDelayMatch[[#This Row],[Average 2CG (ps)]],CombinedDelayMatch[[#This Row],[Average 5EV (ps)]])</f>
        <v>119.94</v>
      </c>
      <c r="R499" s="2">
        <f>-(IFERROR(CombinedDelayMatch[[#This Row],[Average]], 0)-IFERROR(CombinedDelayMatch[[#This Row],[Average 5EV (ps)]],0))</f>
        <v>9.5339999999999918</v>
      </c>
      <c r="S499"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499"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499" s="4">
        <f>CombinedDelayMatch[[#This Row],[Average]]+CombinedDelayMatch[[#This Row],[5EV Adjustment]]</f>
        <v>119.94</v>
      </c>
      <c r="V499" s="4">
        <f>CombinedDelayMatch[[#This Row],[Adj. Average (ps)]]/6.5</f>
        <v>18.452307692307691</v>
      </c>
      <c r="W499" s="2">
        <f>-(CombinedDelayMatch[[#This Row],[Adj. Average (ps)]]-CombinedDelayMatch[[#This Row],[Average 2CG (ps)]])</f>
        <v>-9.5339999999999918</v>
      </c>
      <c r="X49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499" s="2">
        <f>-(IFERROR(CombinedDelayMatch[[#This Row],[Adj. Average (ps)]], 0)-IFERROR(CombinedDelayMatch[[#This Row],[Average 5EV (ps)]],0))</f>
        <v>9.5339999999999918</v>
      </c>
      <c r="Z49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500" spans="1:26" x14ac:dyDescent="0.25">
      <c r="A500">
        <v>500</v>
      </c>
      <c r="B500" s="1" t="s">
        <v>913</v>
      </c>
      <c r="C500" s="1" t="s">
        <v>837</v>
      </c>
      <c r="D500" s="1" t="s">
        <v>914</v>
      </c>
      <c r="E500">
        <v>115.098</v>
      </c>
      <c r="F500">
        <v>116.255</v>
      </c>
      <c r="G500">
        <v>500</v>
      </c>
      <c r="H500" s="1" t="s">
        <v>913</v>
      </c>
      <c r="I500" s="1" t="s">
        <v>837</v>
      </c>
      <c r="J500" s="5" t="s">
        <v>914</v>
      </c>
      <c r="K500">
        <v>120.444</v>
      </c>
      <c r="L500">
        <v>121.655</v>
      </c>
      <c r="O500" s="1">
        <f>AVERAGE(CombinedDelayMatch[[#This Row],[Min Trace Delay (ps)]],CombinedDelayMatch[[#This Row],[Max Trace Delay (ps)]])</f>
        <v>115.6765</v>
      </c>
      <c r="P500" s="1">
        <f>AVERAGE(CombinedDelayMatch[[#This Row],[xczu5ev-sfvc784-1-e.Min Trace Delay (ps)]],CombinedDelayMatch[[#This Row],[xczu5ev-sfvc784-1-e.Max Trace Delay (ps)]])</f>
        <v>121.04949999999999</v>
      </c>
      <c r="Q500" s="1">
        <f>_xlfn.AGGREGATE(1,6,CombinedDelayMatch[[#This Row],[Average 2CG (ps)]],CombinedDelayMatch[[#This Row],[Average 5EV (ps)]])</f>
        <v>118.363</v>
      </c>
      <c r="R500" s="2">
        <f>-(IFERROR(CombinedDelayMatch[[#This Row],[Average]], 0)-IFERROR(CombinedDelayMatch[[#This Row],[Average 5EV (ps)]],0))</f>
        <v>2.6864999999999952</v>
      </c>
      <c r="S500"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500"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500" s="4">
        <f>CombinedDelayMatch[[#This Row],[Average]]+CombinedDelayMatch[[#This Row],[5EV Adjustment]]</f>
        <v>118.363</v>
      </c>
      <c r="V500" s="4">
        <f>CombinedDelayMatch[[#This Row],[Adj. Average (ps)]]/6.5</f>
        <v>18.209692307692308</v>
      </c>
      <c r="W500" s="2">
        <f>-(CombinedDelayMatch[[#This Row],[Adj. Average (ps)]]-CombinedDelayMatch[[#This Row],[Average 2CG (ps)]])</f>
        <v>-2.6864999999999952</v>
      </c>
      <c r="X50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500" s="2">
        <f>-(IFERROR(CombinedDelayMatch[[#This Row],[Adj. Average (ps)]], 0)-IFERROR(CombinedDelayMatch[[#This Row],[Average 5EV (ps)]],0))</f>
        <v>2.6864999999999952</v>
      </c>
      <c r="Z50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501" spans="1:26" x14ac:dyDescent="0.25">
      <c r="A501">
        <v>500</v>
      </c>
      <c r="B501" s="1" t="s">
        <v>915</v>
      </c>
      <c r="C501" s="1" t="s">
        <v>837</v>
      </c>
      <c r="D501" s="1" t="s">
        <v>916</v>
      </c>
      <c r="E501">
        <v>99.747</v>
      </c>
      <c r="F501">
        <v>100.749</v>
      </c>
      <c r="G501">
        <v>500</v>
      </c>
      <c r="H501" s="1" t="s">
        <v>915</v>
      </c>
      <c r="I501" s="1" t="s">
        <v>837</v>
      </c>
      <c r="J501" s="5" t="s">
        <v>916</v>
      </c>
      <c r="K501">
        <v>105.087</v>
      </c>
      <c r="L501">
        <v>106.143</v>
      </c>
      <c r="O501" s="1">
        <f>AVERAGE(CombinedDelayMatch[[#This Row],[Min Trace Delay (ps)]],CombinedDelayMatch[[#This Row],[Max Trace Delay (ps)]])</f>
        <v>100.24799999999999</v>
      </c>
      <c r="P501" s="1">
        <f>AVERAGE(CombinedDelayMatch[[#This Row],[xczu5ev-sfvc784-1-e.Min Trace Delay (ps)]],CombinedDelayMatch[[#This Row],[xczu5ev-sfvc784-1-e.Max Trace Delay (ps)]])</f>
        <v>105.61500000000001</v>
      </c>
      <c r="Q501" s="1">
        <f>_xlfn.AGGREGATE(1,6,CombinedDelayMatch[[#This Row],[Average 2CG (ps)]],CombinedDelayMatch[[#This Row],[Average 5EV (ps)]])</f>
        <v>102.9315</v>
      </c>
      <c r="R501" s="2">
        <f>-(IFERROR(CombinedDelayMatch[[#This Row],[Average]], 0)-IFERROR(CombinedDelayMatch[[#This Row],[Average 5EV (ps)]],0))</f>
        <v>2.6835000000000093</v>
      </c>
      <c r="S501"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501"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501" s="4">
        <f>CombinedDelayMatch[[#This Row],[Average]]+CombinedDelayMatch[[#This Row],[5EV Adjustment]]</f>
        <v>102.9315</v>
      </c>
      <c r="V501" s="4">
        <f>CombinedDelayMatch[[#This Row],[Adj. Average (ps)]]/6.5</f>
        <v>15.835615384615384</v>
      </c>
      <c r="W501" s="2">
        <f>-(CombinedDelayMatch[[#This Row],[Adj. Average (ps)]]-CombinedDelayMatch[[#This Row],[Average 2CG (ps)]])</f>
        <v>-2.6835000000000093</v>
      </c>
      <c r="X50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501" s="2">
        <f>-(IFERROR(CombinedDelayMatch[[#This Row],[Adj. Average (ps)]], 0)-IFERROR(CombinedDelayMatch[[#This Row],[Average 5EV (ps)]],0))</f>
        <v>2.6835000000000093</v>
      </c>
      <c r="Z50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502" spans="1:26" x14ac:dyDescent="0.25">
      <c r="A502">
        <v>500</v>
      </c>
      <c r="B502" s="1" t="s">
        <v>917</v>
      </c>
      <c r="C502" s="1" t="s">
        <v>837</v>
      </c>
      <c r="D502" s="1" t="s">
        <v>918</v>
      </c>
      <c r="E502">
        <v>103.31699999999999</v>
      </c>
      <c r="F502">
        <v>104.35599999999999</v>
      </c>
      <c r="G502">
        <v>500</v>
      </c>
      <c r="H502" s="1" t="s">
        <v>917</v>
      </c>
      <c r="I502" s="1" t="s">
        <v>837</v>
      </c>
      <c r="J502" s="5" t="s">
        <v>918</v>
      </c>
      <c r="K502">
        <v>106.319</v>
      </c>
      <c r="L502">
        <v>107.38800000000001</v>
      </c>
      <c r="O502" s="1">
        <f>AVERAGE(CombinedDelayMatch[[#This Row],[Min Trace Delay (ps)]],CombinedDelayMatch[[#This Row],[Max Trace Delay (ps)]])</f>
        <v>103.8365</v>
      </c>
      <c r="P502" s="1">
        <f>AVERAGE(CombinedDelayMatch[[#This Row],[xczu5ev-sfvc784-1-e.Min Trace Delay (ps)]],CombinedDelayMatch[[#This Row],[xczu5ev-sfvc784-1-e.Max Trace Delay (ps)]])</f>
        <v>106.8535</v>
      </c>
      <c r="Q502" s="1">
        <f>_xlfn.AGGREGATE(1,6,CombinedDelayMatch[[#This Row],[Average 2CG (ps)]],CombinedDelayMatch[[#This Row],[Average 5EV (ps)]])</f>
        <v>105.345</v>
      </c>
      <c r="R502" s="2">
        <f>-(IFERROR(CombinedDelayMatch[[#This Row],[Average]], 0)-IFERROR(CombinedDelayMatch[[#This Row],[Average 5EV (ps)]],0))</f>
        <v>1.508499999999998</v>
      </c>
      <c r="S502"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502"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502" s="4">
        <f>CombinedDelayMatch[[#This Row],[Average]]+CombinedDelayMatch[[#This Row],[5EV Adjustment]]</f>
        <v>105.345</v>
      </c>
      <c r="V502" s="4">
        <f>CombinedDelayMatch[[#This Row],[Adj. Average (ps)]]/6.5</f>
        <v>16.206923076923076</v>
      </c>
      <c r="W502" s="2">
        <f>-(CombinedDelayMatch[[#This Row],[Adj. Average (ps)]]-CombinedDelayMatch[[#This Row],[Average 2CG (ps)]])</f>
        <v>-1.508499999999998</v>
      </c>
      <c r="X50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502" s="2">
        <f>-(IFERROR(CombinedDelayMatch[[#This Row],[Adj. Average (ps)]], 0)-IFERROR(CombinedDelayMatch[[#This Row],[Average 5EV (ps)]],0))</f>
        <v>1.508499999999998</v>
      </c>
      <c r="Z50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503" spans="1:26" x14ac:dyDescent="0.25">
      <c r="A503">
        <v>500</v>
      </c>
      <c r="B503" s="1" t="s">
        <v>919</v>
      </c>
      <c r="C503" s="1" t="s">
        <v>837</v>
      </c>
      <c r="D503" s="1" t="s">
        <v>920</v>
      </c>
      <c r="E503">
        <v>96.376999999999995</v>
      </c>
      <c r="F503">
        <v>97.344999999999999</v>
      </c>
      <c r="G503">
        <v>500</v>
      </c>
      <c r="H503" s="1" t="s">
        <v>919</v>
      </c>
      <c r="I503" s="1" t="s">
        <v>837</v>
      </c>
      <c r="J503" s="5" t="s">
        <v>920</v>
      </c>
      <c r="K503">
        <v>102.119</v>
      </c>
      <c r="L503">
        <v>103.145</v>
      </c>
      <c r="O503" s="1">
        <f>AVERAGE(CombinedDelayMatch[[#This Row],[Min Trace Delay (ps)]],CombinedDelayMatch[[#This Row],[Max Trace Delay (ps)]])</f>
        <v>96.86099999999999</v>
      </c>
      <c r="P503" s="1">
        <f>AVERAGE(CombinedDelayMatch[[#This Row],[xczu5ev-sfvc784-1-e.Min Trace Delay (ps)]],CombinedDelayMatch[[#This Row],[xczu5ev-sfvc784-1-e.Max Trace Delay (ps)]])</f>
        <v>102.63200000000001</v>
      </c>
      <c r="Q503" s="1">
        <f>_xlfn.AGGREGATE(1,6,CombinedDelayMatch[[#This Row],[Average 2CG (ps)]],CombinedDelayMatch[[#This Row],[Average 5EV (ps)]])</f>
        <v>99.746499999999997</v>
      </c>
      <c r="R503" s="2">
        <f>-(IFERROR(CombinedDelayMatch[[#This Row],[Average]], 0)-IFERROR(CombinedDelayMatch[[#This Row],[Average 5EV (ps)]],0))</f>
        <v>2.8855000000000075</v>
      </c>
      <c r="S503"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503"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503" s="4">
        <f>CombinedDelayMatch[[#This Row],[Average]]+CombinedDelayMatch[[#This Row],[5EV Adjustment]]</f>
        <v>99.746499999999997</v>
      </c>
      <c r="V503" s="4">
        <f>CombinedDelayMatch[[#This Row],[Adj. Average (ps)]]/6.5</f>
        <v>15.345615384615384</v>
      </c>
      <c r="W503" s="2">
        <f>-(CombinedDelayMatch[[#This Row],[Adj. Average (ps)]]-CombinedDelayMatch[[#This Row],[Average 2CG (ps)]])</f>
        <v>-2.8855000000000075</v>
      </c>
      <c r="X50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503" s="2">
        <f>-(IFERROR(CombinedDelayMatch[[#This Row],[Adj. Average (ps)]], 0)-IFERROR(CombinedDelayMatch[[#This Row],[Average 5EV (ps)]],0))</f>
        <v>2.8855000000000075</v>
      </c>
      <c r="Z50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504" spans="1:26" x14ac:dyDescent="0.25">
      <c r="A504">
        <v>500</v>
      </c>
      <c r="B504" s="1" t="s">
        <v>921</v>
      </c>
      <c r="C504" s="1" t="s">
        <v>837</v>
      </c>
      <c r="D504" s="1" t="s">
        <v>922</v>
      </c>
      <c r="E504">
        <v>114.47499999999999</v>
      </c>
      <c r="F504">
        <v>115.626</v>
      </c>
      <c r="G504">
        <v>500</v>
      </c>
      <c r="H504" s="1" t="s">
        <v>921</v>
      </c>
      <c r="I504" s="1" t="s">
        <v>837</v>
      </c>
      <c r="J504" s="5" t="s">
        <v>922</v>
      </c>
      <c r="K504">
        <v>114.15</v>
      </c>
      <c r="L504">
        <v>115.297</v>
      </c>
      <c r="O504" s="1">
        <f>AVERAGE(CombinedDelayMatch[[#This Row],[Min Trace Delay (ps)]],CombinedDelayMatch[[#This Row],[Max Trace Delay (ps)]])</f>
        <v>115.0505</v>
      </c>
      <c r="P504" s="1">
        <f>AVERAGE(CombinedDelayMatch[[#This Row],[xczu5ev-sfvc784-1-e.Min Trace Delay (ps)]],CombinedDelayMatch[[#This Row],[xczu5ev-sfvc784-1-e.Max Trace Delay (ps)]])</f>
        <v>114.7235</v>
      </c>
      <c r="Q504" s="1">
        <f>_xlfn.AGGREGATE(1,6,CombinedDelayMatch[[#This Row],[Average 2CG (ps)]],CombinedDelayMatch[[#This Row],[Average 5EV (ps)]])</f>
        <v>114.887</v>
      </c>
      <c r="R504" s="2">
        <f>-(IFERROR(CombinedDelayMatch[[#This Row],[Average]], 0)-IFERROR(CombinedDelayMatch[[#This Row],[Average 5EV (ps)]],0))</f>
        <v>-0.16349999999999909</v>
      </c>
      <c r="S504"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504"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504" s="4">
        <f>CombinedDelayMatch[[#This Row],[Average]]+CombinedDelayMatch[[#This Row],[5EV Adjustment]]</f>
        <v>114.887</v>
      </c>
      <c r="V504" s="4">
        <f>CombinedDelayMatch[[#This Row],[Adj. Average (ps)]]/6.5</f>
        <v>17.674923076923076</v>
      </c>
      <c r="W504" s="2">
        <f>-(CombinedDelayMatch[[#This Row],[Adj. Average (ps)]]-CombinedDelayMatch[[#This Row],[Average 2CG (ps)]])</f>
        <v>0.16349999999999909</v>
      </c>
      <c r="X50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504" s="2">
        <f>-(IFERROR(CombinedDelayMatch[[#This Row],[Adj. Average (ps)]], 0)-IFERROR(CombinedDelayMatch[[#This Row],[Average 5EV (ps)]],0))</f>
        <v>-0.16349999999999909</v>
      </c>
      <c r="Z50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505" spans="1:26" x14ac:dyDescent="0.25">
      <c r="A505">
        <v>500</v>
      </c>
      <c r="B505" s="1" t="s">
        <v>933</v>
      </c>
      <c r="C505" s="1" t="s">
        <v>837</v>
      </c>
      <c r="D505" s="1" t="s">
        <v>934</v>
      </c>
      <c r="E505">
        <v>125.349</v>
      </c>
      <c r="F505">
        <v>126.60899999999999</v>
      </c>
      <c r="G505">
        <v>500</v>
      </c>
      <c r="H505" s="1" t="s">
        <v>933</v>
      </c>
      <c r="I505" s="1" t="s">
        <v>837</v>
      </c>
      <c r="J505" s="5" t="s">
        <v>934</v>
      </c>
      <c r="K505">
        <v>134.566</v>
      </c>
      <c r="L505">
        <v>135.91900000000001</v>
      </c>
      <c r="O505" s="1">
        <f>AVERAGE(CombinedDelayMatch[[#This Row],[Min Trace Delay (ps)]],CombinedDelayMatch[[#This Row],[Max Trace Delay (ps)]])</f>
        <v>125.979</v>
      </c>
      <c r="P505" s="1">
        <f>AVERAGE(CombinedDelayMatch[[#This Row],[xczu5ev-sfvc784-1-e.Min Trace Delay (ps)]],CombinedDelayMatch[[#This Row],[xczu5ev-sfvc784-1-e.Max Trace Delay (ps)]])</f>
        <v>135.24250000000001</v>
      </c>
      <c r="Q505" s="1">
        <f>_xlfn.AGGREGATE(1,6,CombinedDelayMatch[[#This Row],[Average 2CG (ps)]],CombinedDelayMatch[[#This Row],[Average 5EV (ps)]])</f>
        <v>130.61075</v>
      </c>
      <c r="R505" s="2">
        <f>-(IFERROR(CombinedDelayMatch[[#This Row],[Average]], 0)-IFERROR(CombinedDelayMatch[[#This Row],[Average 5EV (ps)]],0))</f>
        <v>4.6317500000000109</v>
      </c>
      <c r="S505"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505"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505" s="4">
        <f>CombinedDelayMatch[[#This Row],[Average]]+CombinedDelayMatch[[#This Row],[5EV Adjustment]]</f>
        <v>130.61075</v>
      </c>
      <c r="V505" s="4">
        <f>CombinedDelayMatch[[#This Row],[Adj. Average (ps)]]/6.5</f>
        <v>20.093961538461539</v>
      </c>
      <c r="W505" s="2">
        <f>-(CombinedDelayMatch[[#This Row],[Adj. Average (ps)]]-CombinedDelayMatch[[#This Row],[Average 2CG (ps)]])</f>
        <v>-4.6317499999999967</v>
      </c>
      <c r="X50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505" s="2">
        <f>-(IFERROR(CombinedDelayMatch[[#This Row],[Adj. Average (ps)]], 0)-IFERROR(CombinedDelayMatch[[#This Row],[Average 5EV (ps)]],0))</f>
        <v>4.6317500000000109</v>
      </c>
      <c r="Z50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506" spans="1:26" x14ac:dyDescent="0.25">
      <c r="A506">
        <v>500</v>
      </c>
      <c r="B506" s="1" t="s">
        <v>935</v>
      </c>
      <c r="C506" s="1" t="s">
        <v>837</v>
      </c>
      <c r="D506" s="1" t="s">
        <v>936</v>
      </c>
      <c r="E506">
        <v>115.32</v>
      </c>
      <c r="F506">
        <v>116.479</v>
      </c>
      <c r="G506">
        <v>500</v>
      </c>
      <c r="H506" s="1" t="s">
        <v>935</v>
      </c>
      <c r="I506" s="1" t="s">
        <v>837</v>
      </c>
      <c r="J506" s="5" t="s">
        <v>936</v>
      </c>
      <c r="K506">
        <v>128.81200000000001</v>
      </c>
      <c r="L506">
        <v>130.10599999999999</v>
      </c>
      <c r="O506" s="1">
        <f>AVERAGE(CombinedDelayMatch[[#This Row],[Min Trace Delay (ps)]],CombinedDelayMatch[[#This Row],[Max Trace Delay (ps)]])</f>
        <v>115.89949999999999</v>
      </c>
      <c r="P506" s="1">
        <f>AVERAGE(CombinedDelayMatch[[#This Row],[xczu5ev-sfvc784-1-e.Min Trace Delay (ps)]],CombinedDelayMatch[[#This Row],[xczu5ev-sfvc784-1-e.Max Trace Delay (ps)]])</f>
        <v>129.459</v>
      </c>
      <c r="Q506" s="1">
        <f>_xlfn.AGGREGATE(1,6,CombinedDelayMatch[[#This Row],[Average 2CG (ps)]],CombinedDelayMatch[[#This Row],[Average 5EV (ps)]])</f>
        <v>122.67925</v>
      </c>
      <c r="R506" s="2">
        <f>-(IFERROR(CombinedDelayMatch[[#This Row],[Average]], 0)-IFERROR(CombinedDelayMatch[[#This Row],[Average 5EV (ps)]],0))</f>
        <v>6.779750000000007</v>
      </c>
      <c r="S506"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506"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506" s="4">
        <f>CombinedDelayMatch[[#This Row],[Average]]+CombinedDelayMatch[[#This Row],[5EV Adjustment]]</f>
        <v>122.67925</v>
      </c>
      <c r="V506" s="4">
        <f>CombinedDelayMatch[[#This Row],[Adj. Average (ps)]]/6.5</f>
        <v>18.873730769230768</v>
      </c>
      <c r="W506" s="2">
        <f>-(CombinedDelayMatch[[#This Row],[Adj. Average (ps)]]-CombinedDelayMatch[[#This Row],[Average 2CG (ps)]])</f>
        <v>-6.779750000000007</v>
      </c>
      <c r="X50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506" s="2">
        <f>-(IFERROR(CombinedDelayMatch[[#This Row],[Adj. Average (ps)]], 0)-IFERROR(CombinedDelayMatch[[#This Row],[Average 5EV (ps)]],0))</f>
        <v>6.779750000000007</v>
      </c>
      <c r="Z50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507" spans="1:26" x14ac:dyDescent="0.25">
      <c r="A507">
        <v>500</v>
      </c>
      <c r="B507" s="1" t="s">
        <v>937</v>
      </c>
      <c r="C507" s="1" t="s">
        <v>837</v>
      </c>
      <c r="D507" s="1" t="s">
        <v>938</v>
      </c>
      <c r="E507">
        <v>109.496</v>
      </c>
      <c r="F507">
        <v>110.59699999999999</v>
      </c>
      <c r="G507">
        <v>500</v>
      </c>
      <c r="H507" s="1" t="s">
        <v>937</v>
      </c>
      <c r="I507" s="1" t="s">
        <v>837</v>
      </c>
      <c r="J507" s="5" t="s">
        <v>938</v>
      </c>
      <c r="K507">
        <v>113.60899999999999</v>
      </c>
      <c r="L507">
        <v>114.751</v>
      </c>
      <c r="O507" s="1">
        <f>AVERAGE(CombinedDelayMatch[[#This Row],[Min Trace Delay (ps)]],CombinedDelayMatch[[#This Row],[Max Trace Delay (ps)]])</f>
        <v>110.04649999999999</v>
      </c>
      <c r="P507" s="1">
        <f>AVERAGE(CombinedDelayMatch[[#This Row],[xczu5ev-sfvc784-1-e.Min Trace Delay (ps)]],CombinedDelayMatch[[#This Row],[xczu5ev-sfvc784-1-e.Max Trace Delay (ps)]])</f>
        <v>114.18</v>
      </c>
      <c r="Q507" s="1">
        <f>_xlfn.AGGREGATE(1,6,CombinedDelayMatch[[#This Row],[Average 2CG (ps)]],CombinedDelayMatch[[#This Row],[Average 5EV (ps)]])</f>
        <v>112.11324999999999</v>
      </c>
      <c r="R507" s="2">
        <f>-(IFERROR(CombinedDelayMatch[[#This Row],[Average]], 0)-IFERROR(CombinedDelayMatch[[#This Row],[Average 5EV (ps)]],0))</f>
        <v>2.0667500000000132</v>
      </c>
      <c r="S507"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507"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507" s="4">
        <f>CombinedDelayMatch[[#This Row],[Average]]+CombinedDelayMatch[[#This Row],[5EV Adjustment]]</f>
        <v>112.11324999999999</v>
      </c>
      <c r="V507" s="4">
        <f>CombinedDelayMatch[[#This Row],[Adj. Average (ps)]]/6.5</f>
        <v>17.248192307692307</v>
      </c>
      <c r="W507" s="2">
        <f>-(CombinedDelayMatch[[#This Row],[Adj. Average (ps)]]-CombinedDelayMatch[[#This Row],[Average 2CG (ps)]])</f>
        <v>-2.066749999999999</v>
      </c>
      <c r="X50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507" s="2">
        <f>-(IFERROR(CombinedDelayMatch[[#This Row],[Adj. Average (ps)]], 0)-IFERROR(CombinedDelayMatch[[#This Row],[Average 5EV (ps)]],0))</f>
        <v>2.0667500000000132</v>
      </c>
      <c r="Z50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508" spans="1:26" x14ac:dyDescent="0.25">
      <c r="A508">
        <v>501</v>
      </c>
      <c r="B508" s="1" t="s">
        <v>967</v>
      </c>
      <c r="C508" s="1" t="s">
        <v>837</v>
      </c>
      <c r="D508" s="1" t="s">
        <v>968</v>
      </c>
      <c r="E508">
        <v>49.45</v>
      </c>
      <c r="F508">
        <v>49.947000000000003</v>
      </c>
      <c r="G508">
        <v>501</v>
      </c>
      <c r="H508" s="1" t="s">
        <v>967</v>
      </c>
      <c r="I508" s="1" t="s">
        <v>837</v>
      </c>
      <c r="J508" s="5" t="s">
        <v>968</v>
      </c>
      <c r="K508">
        <v>34.758000000000003</v>
      </c>
      <c r="L508">
        <v>35.107999999999997</v>
      </c>
      <c r="O508" s="1">
        <f>AVERAGE(CombinedDelayMatch[[#This Row],[Min Trace Delay (ps)]],CombinedDelayMatch[[#This Row],[Max Trace Delay (ps)]])</f>
        <v>49.698500000000003</v>
      </c>
      <c r="P508" s="1">
        <f>AVERAGE(CombinedDelayMatch[[#This Row],[xczu5ev-sfvc784-1-e.Min Trace Delay (ps)]],CombinedDelayMatch[[#This Row],[xczu5ev-sfvc784-1-e.Max Trace Delay (ps)]])</f>
        <v>34.933</v>
      </c>
      <c r="Q508" s="1">
        <f>_xlfn.AGGREGATE(1,6,CombinedDelayMatch[[#This Row],[Average 2CG (ps)]],CombinedDelayMatch[[#This Row],[Average 5EV (ps)]])</f>
        <v>42.315750000000001</v>
      </c>
      <c r="R508" s="2">
        <f>-(IFERROR(CombinedDelayMatch[[#This Row],[Average]], 0)-IFERROR(CombinedDelayMatch[[#This Row],[Average 5EV (ps)]],0))</f>
        <v>-7.3827500000000015</v>
      </c>
      <c r="S508"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508"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508" s="4">
        <f>CombinedDelayMatch[[#This Row],[Average]]+CombinedDelayMatch[[#This Row],[5EV Adjustment]]</f>
        <v>42.315750000000001</v>
      </c>
      <c r="V508" s="4">
        <f>CombinedDelayMatch[[#This Row],[Adj. Average (ps)]]/6.5</f>
        <v>6.5101153846153847</v>
      </c>
      <c r="W508" s="2">
        <f>-(CombinedDelayMatch[[#This Row],[Adj. Average (ps)]]-CombinedDelayMatch[[#This Row],[Average 2CG (ps)]])</f>
        <v>7.3827500000000015</v>
      </c>
      <c r="X50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508" s="2">
        <f>-(IFERROR(CombinedDelayMatch[[#This Row],[Adj. Average (ps)]], 0)-IFERROR(CombinedDelayMatch[[#This Row],[Average 5EV (ps)]],0))</f>
        <v>-7.3827500000000015</v>
      </c>
      <c r="Z50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509" spans="1:26" x14ac:dyDescent="0.25">
      <c r="A509">
        <v>501</v>
      </c>
      <c r="B509" s="1" t="s">
        <v>977</v>
      </c>
      <c r="C509" s="1" t="s">
        <v>837</v>
      </c>
      <c r="D509" s="1" t="s">
        <v>978</v>
      </c>
      <c r="E509">
        <v>69.965000000000003</v>
      </c>
      <c r="F509">
        <v>70.668000000000006</v>
      </c>
      <c r="G509">
        <v>501</v>
      </c>
      <c r="H509" s="1" t="s">
        <v>977</v>
      </c>
      <c r="I509" s="1" t="s">
        <v>837</v>
      </c>
      <c r="J509" s="5" t="s">
        <v>978</v>
      </c>
      <c r="K509">
        <v>53.197000000000003</v>
      </c>
      <c r="L509">
        <v>53.731999999999999</v>
      </c>
      <c r="O509" s="1">
        <f>AVERAGE(CombinedDelayMatch[[#This Row],[Min Trace Delay (ps)]],CombinedDelayMatch[[#This Row],[Max Trace Delay (ps)]])</f>
        <v>70.316500000000005</v>
      </c>
      <c r="P509" s="1">
        <f>AVERAGE(CombinedDelayMatch[[#This Row],[xczu5ev-sfvc784-1-e.Min Trace Delay (ps)]],CombinedDelayMatch[[#This Row],[xczu5ev-sfvc784-1-e.Max Trace Delay (ps)]])</f>
        <v>53.464500000000001</v>
      </c>
      <c r="Q509" s="1">
        <f>_xlfn.AGGREGATE(1,6,CombinedDelayMatch[[#This Row],[Average 2CG (ps)]],CombinedDelayMatch[[#This Row],[Average 5EV (ps)]])</f>
        <v>61.890500000000003</v>
      </c>
      <c r="R509" s="2">
        <f>-(IFERROR(CombinedDelayMatch[[#This Row],[Average]], 0)-IFERROR(CombinedDelayMatch[[#This Row],[Average 5EV (ps)]],0))</f>
        <v>-8.4260000000000019</v>
      </c>
      <c r="S509"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509"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509" s="4">
        <f>CombinedDelayMatch[[#This Row],[Average]]+CombinedDelayMatch[[#This Row],[5EV Adjustment]]</f>
        <v>61.890500000000003</v>
      </c>
      <c r="V509" s="4">
        <f>CombinedDelayMatch[[#This Row],[Adj. Average (ps)]]/6.5</f>
        <v>9.5216153846153855</v>
      </c>
      <c r="W509" s="2">
        <f>-(CombinedDelayMatch[[#This Row],[Adj. Average (ps)]]-CombinedDelayMatch[[#This Row],[Average 2CG (ps)]])</f>
        <v>8.4260000000000019</v>
      </c>
      <c r="X50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509" s="2">
        <f>-(IFERROR(CombinedDelayMatch[[#This Row],[Adj. Average (ps)]], 0)-IFERROR(CombinedDelayMatch[[#This Row],[Average 5EV (ps)]],0))</f>
        <v>-8.4260000000000019</v>
      </c>
      <c r="Z50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510" spans="1:26" x14ac:dyDescent="0.25">
      <c r="A510">
        <v>501</v>
      </c>
      <c r="B510" s="1" t="s">
        <v>979</v>
      </c>
      <c r="C510" s="1" t="s">
        <v>837</v>
      </c>
      <c r="D510" s="1" t="s">
        <v>980</v>
      </c>
      <c r="E510">
        <v>46.93</v>
      </c>
      <c r="F510">
        <v>47.402000000000001</v>
      </c>
      <c r="G510">
        <v>501</v>
      </c>
      <c r="H510" s="1" t="s">
        <v>979</v>
      </c>
      <c r="I510" s="1" t="s">
        <v>837</v>
      </c>
      <c r="J510" s="5" t="s">
        <v>980</v>
      </c>
      <c r="K510">
        <v>39.673000000000002</v>
      </c>
      <c r="L510">
        <v>40.072000000000003</v>
      </c>
      <c r="O510" s="1">
        <f>AVERAGE(CombinedDelayMatch[[#This Row],[Min Trace Delay (ps)]],CombinedDelayMatch[[#This Row],[Max Trace Delay (ps)]])</f>
        <v>47.165999999999997</v>
      </c>
      <c r="P510" s="1">
        <f>AVERAGE(CombinedDelayMatch[[#This Row],[xczu5ev-sfvc784-1-e.Min Trace Delay (ps)]],CombinedDelayMatch[[#This Row],[xczu5ev-sfvc784-1-e.Max Trace Delay (ps)]])</f>
        <v>39.872500000000002</v>
      </c>
      <c r="Q510" s="1">
        <f>_xlfn.AGGREGATE(1,6,CombinedDelayMatch[[#This Row],[Average 2CG (ps)]],CombinedDelayMatch[[#This Row],[Average 5EV (ps)]])</f>
        <v>43.51925</v>
      </c>
      <c r="R510" s="2">
        <f>-(IFERROR(CombinedDelayMatch[[#This Row],[Average]], 0)-IFERROR(CombinedDelayMatch[[#This Row],[Average 5EV (ps)]],0))</f>
        <v>-3.6467499999999973</v>
      </c>
      <c r="S510"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510"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510" s="4">
        <f>CombinedDelayMatch[[#This Row],[Average]]+CombinedDelayMatch[[#This Row],[5EV Adjustment]]</f>
        <v>43.51925</v>
      </c>
      <c r="V510" s="4">
        <f>CombinedDelayMatch[[#This Row],[Adj. Average (ps)]]/6.5</f>
        <v>6.695269230769231</v>
      </c>
      <c r="W510" s="2">
        <f>-(CombinedDelayMatch[[#This Row],[Adj. Average (ps)]]-CombinedDelayMatch[[#This Row],[Average 2CG (ps)]])</f>
        <v>3.6467499999999973</v>
      </c>
      <c r="X51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510" s="2">
        <f>-(IFERROR(CombinedDelayMatch[[#This Row],[Adj. Average (ps)]], 0)-IFERROR(CombinedDelayMatch[[#This Row],[Average 5EV (ps)]],0))</f>
        <v>-3.6467499999999973</v>
      </c>
      <c r="Z51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511" spans="1:26" x14ac:dyDescent="0.25">
      <c r="A511">
        <v>501</v>
      </c>
      <c r="B511" s="1" t="s">
        <v>981</v>
      </c>
      <c r="C511" s="1" t="s">
        <v>837</v>
      </c>
      <c r="D511" s="1" t="s">
        <v>982</v>
      </c>
      <c r="E511">
        <v>54.81</v>
      </c>
      <c r="F511">
        <v>55.36</v>
      </c>
      <c r="G511">
        <v>501</v>
      </c>
      <c r="H511" s="1" t="s">
        <v>981</v>
      </c>
      <c r="I511" s="1" t="s">
        <v>837</v>
      </c>
      <c r="J511" s="5" t="s">
        <v>982</v>
      </c>
      <c r="K511">
        <v>37.634999999999998</v>
      </c>
      <c r="L511">
        <v>38.012999999999998</v>
      </c>
      <c r="O511" s="1">
        <f>AVERAGE(CombinedDelayMatch[[#This Row],[Min Trace Delay (ps)]],CombinedDelayMatch[[#This Row],[Max Trace Delay (ps)]])</f>
        <v>55.085000000000001</v>
      </c>
      <c r="P511" s="1">
        <f>AVERAGE(CombinedDelayMatch[[#This Row],[xczu5ev-sfvc784-1-e.Min Trace Delay (ps)]],CombinedDelayMatch[[#This Row],[xczu5ev-sfvc784-1-e.Max Trace Delay (ps)]])</f>
        <v>37.823999999999998</v>
      </c>
      <c r="Q511" s="1">
        <f>_xlfn.AGGREGATE(1,6,CombinedDelayMatch[[#This Row],[Average 2CG (ps)]],CombinedDelayMatch[[#This Row],[Average 5EV (ps)]])</f>
        <v>46.454499999999996</v>
      </c>
      <c r="R511" s="2">
        <f>-(IFERROR(CombinedDelayMatch[[#This Row],[Average]], 0)-IFERROR(CombinedDelayMatch[[#This Row],[Average 5EV (ps)]],0))</f>
        <v>-8.6304999999999978</v>
      </c>
      <c r="S511"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511"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511" s="4">
        <f>CombinedDelayMatch[[#This Row],[Average]]+CombinedDelayMatch[[#This Row],[5EV Adjustment]]</f>
        <v>46.454499999999996</v>
      </c>
      <c r="V511" s="4">
        <f>CombinedDelayMatch[[#This Row],[Adj. Average (ps)]]/6.5</f>
        <v>7.1468461538461536</v>
      </c>
      <c r="W511" s="2">
        <f>-(CombinedDelayMatch[[#This Row],[Adj. Average (ps)]]-CombinedDelayMatch[[#This Row],[Average 2CG (ps)]])</f>
        <v>8.6305000000000049</v>
      </c>
      <c r="X51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511" s="2">
        <f>-(IFERROR(CombinedDelayMatch[[#This Row],[Adj. Average (ps)]], 0)-IFERROR(CombinedDelayMatch[[#This Row],[Average 5EV (ps)]],0))</f>
        <v>-8.6304999999999978</v>
      </c>
      <c r="Z51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512" spans="1:26" x14ac:dyDescent="0.25">
      <c r="A512">
        <v>502</v>
      </c>
      <c r="B512" s="1" t="s">
        <v>1046</v>
      </c>
      <c r="C512" s="1" t="s">
        <v>837</v>
      </c>
      <c r="D512" s="1" t="s">
        <v>1047</v>
      </c>
      <c r="E512">
        <v>78.206999999999994</v>
      </c>
      <c r="F512">
        <v>78.992999999999995</v>
      </c>
      <c r="G512">
        <v>502</v>
      </c>
      <c r="H512" s="1" t="s">
        <v>1046</v>
      </c>
      <c r="I512" s="1" t="s">
        <v>837</v>
      </c>
      <c r="J512" s="5" t="s">
        <v>1047</v>
      </c>
      <c r="K512">
        <v>72.588999999999999</v>
      </c>
      <c r="L512">
        <v>73.317999999999998</v>
      </c>
      <c r="O512" s="1">
        <f>AVERAGE(CombinedDelayMatch[[#This Row],[Min Trace Delay (ps)]],CombinedDelayMatch[[#This Row],[Max Trace Delay (ps)]])</f>
        <v>78.599999999999994</v>
      </c>
      <c r="P512" s="1">
        <f>AVERAGE(CombinedDelayMatch[[#This Row],[xczu5ev-sfvc784-1-e.Min Trace Delay (ps)]],CombinedDelayMatch[[#This Row],[xczu5ev-sfvc784-1-e.Max Trace Delay (ps)]])</f>
        <v>72.953499999999991</v>
      </c>
      <c r="Q512" s="1">
        <f>_xlfn.AGGREGATE(1,6,CombinedDelayMatch[[#This Row],[Average 2CG (ps)]],CombinedDelayMatch[[#This Row],[Average 5EV (ps)]])</f>
        <v>75.776749999999993</v>
      </c>
      <c r="R512" s="2">
        <f>-(IFERROR(CombinedDelayMatch[[#This Row],[Average]], 0)-IFERROR(CombinedDelayMatch[[#This Row],[Average 5EV (ps)]],0))</f>
        <v>-2.8232500000000016</v>
      </c>
      <c r="S512"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512"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512" s="4">
        <f>CombinedDelayMatch[[#This Row],[Average]]+CombinedDelayMatch[[#This Row],[5EV Adjustment]]</f>
        <v>75.776749999999993</v>
      </c>
      <c r="V512" s="4">
        <f>CombinedDelayMatch[[#This Row],[Adj. Average (ps)]]/6.5</f>
        <v>11.657961538461537</v>
      </c>
      <c r="W512" s="2">
        <f>-(CombinedDelayMatch[[#This Row],[Adj. Average (ps)]]-CombinedDelayMatch[[#This Row],[Average 2CG (ps)]])</f>
        <v>2.8232500000000016</v>
      </c>
      <c r="X51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512" s="2">
        <f>-(IFERROR(CombinedDelayMatch[[#This Row],[Adj. Average (ps)]], 0)-IFERROR(CombinedDelayMatch[[#This Row],[Average 5EV (ps)]],0))</f>
        <v>-2.8232500000000016</v>
      </c>
      <c r="Z51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513" spans="1:26" x14ac:dyDescent="0.25">
      <c r="A513">
        <v>502</v>
      </c>
      <c r="B513" s="1" t="s">
        <v>1048</v>
      </c>
      <c r="C513" s="1" t="s">
        <v>837</v>
      </c>
      <c r="D513" s="1" t="s">
        <v>1049</v>
      </c>
      <c r="E513">
        <v>51.712000000000003</v>
      </c>
      <c r="F513">
        <v>52.231000000000002</v>
      </c>
      <c r="G513">
        <v>502</v>
      </c>
      <c r="H513" s="1" t="s">
        <v>1048</v>
      </c>
      <c r="I513" s="1" t="s">
        <v>837</v>
      </c>
      <c r="J513" s="5" t="s">
        <v>1049</v>
      </c>
      <c r="K513">
        <v>47.247</v>
      </c>
      <c r="L513">
        <v>47.722000000000001</v>
      </c>
      <c r="O513" s="1">
        <f>AVERAGE(CombinedDelayMatch[[#This Row],[Min Trace Delay (ps)]],CombinedDelayMatch[[#This Row],[Max Trace Delay (ps)]])</f>
        <v>51.971500000000006</v>
      </c>
      <c r="P513" s="1">
        <f>AVERAGE(CombinedDelayMatch[[#This Row],[xczu5ev-sfvc784-1-e.Min Trace Delay (ps)]],CombinedDelayMatch[[#This Row],[xczu5ev-sfvc784-1-e.Max Trace Delay (ps)]])</f>
        <v>47.484499999999997</v>
      </c>
      <c r="Q513" s="1">
        <f>_xlfn.AGGREGATE(1,6,CombinedDelayMatch[[#This Row],[Average 2CG (ps)]],CombinedDelayMatch[[#This Row],[Average 5EV (ps)]])</f>
        <v>49.728000000000002</v>
      </c>
      <c r="R513" s="2">
        <f>-(IFERROR(CombinedDelayMatch[[#This Row],[Average]], 0)-IFERROR(CombinedDelayMatch[[#This Row],[Average 5EV (ps)]],0))</f>
        <v>-2.2435000000000045</v>
      </c>
      <c r="S513"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513"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513" s="4">
        <f>CombinedDelayMatch[[#This Row],[Average]]+CombinedDelayMatch[[#This Row],[5EV Adjustment]]</f>
        <v>49.728000000000002</v>
      </c>
      <c r="V513" s="4">
        <f>CombinedDelayMatch[[#This Row],[Adj. Average (ps)]]/6.5</f>
        <v>7.6504615384615384</v>
      </c>
      <c r="W513" s="2">
        <f>-(CombinedDelayMatch[[#This Row],[Adj. Average (ps)]]-CombinedDelayMatch[[#This Row],[Average 2CG (ps)]])</f>
        <v>2.2435000000000045</v>
      </c>
      <c r="X51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513" s="2">
        <f>-(IFERROR(CombinedDelayMatch[[#This Row],[Adj. Average (ps)]], 0)-IFERROR(CombinedDelayMatch[[#This Row],[Average 5EV (ps)]],0))</f>
        <v>-2.2435000000000045</v>
      </c>
      <c r="Z51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514" spans="1:26" x14ac:dyDescent="0.25">
      <c r="A514">
        <v>503</v>
      </c>
      <c r="B514" s="1" t="s">
        <v>1053</v>
      </c>
      <c r="C514" s="1" t="s">
        <v>837</v>
      </c>
      <c r="D514" s="1" t="s">
        <v>1054</v>
      </c>
      <c r="E514">
        <v>30.295000000000002</v>
      </c>
      <c r="F514">
        <v>30.599</v>
      </c>
      <c r="G514">
        <v>503</v>
      </c>
      <c r="H514" s="1" t="s">
        <v>1053</v>
      </c>
      <c r="I514" s="1" t="s">
        <v>837</v>
      </c>
      <c r="J514" s="5" t="s">
        <v>1054</v>
      </c>
      <c r="K514">
        <v>44.058</v>
      </c>
      <c r="L514">
        <v>44.5</v>
      </c>
      <c r="O514" s="1">
        <f>AVERAGE(CombinedDelayMatch[[#This Row],[Min Trace Delay (ps)]],CombinedDelayMatch[[#This Row],[Max Trace Delay (ps)]])</f>
        <v>30.447000000000003</v>
      </c>
      <c r="P514" s="1">
        <f>AVERAGE(CombinedDelayMatch[[#This Row],[xczu5ev-sfvc784-1-e.Min Trace Delay (ps)]],CombinedDelayMatch[[#This Row],[xczu5ev-sfvc784-1-e.Max Trace Delay (ps)]])</f>
        <v>44.278999999999996</v>
      </c>
      <c r="Q514" s="1">
        <f>_xlfn.AGGREGATE(1,6,CombinedDelayMatch[[#This Row],[Average 2CG (ps)]],CombinedDelayMatch[[#This Row],[Average 5EV (ps)]])</f>
        <v>37.363</v>
      </c>
      <c r="R514" s="2">
        <f>-(IFERROR(CombinedDelayMatch[[#This Row],[Average]], 0)-IFERROR(CombinedDelayMatch[[#This Row],[Average 5EV (ps)]],0))</f>
        <v>6.9159999999999968</v>
      </c>
      <c r="S514"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514"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514" s="4">
        <f>CombinedDelayMatch[[#This Row],[Average]]+CombinedDelayMatch[[#This Row],[5EV Adjustment]]</f>
        <v>37.363</v>
      </c>
      <c r="V514" s="4">
        <f>CombinedDelayMatch[[#This Row],[Adj. Average (ps)]]/6.5</f>
        <v>5.7481538461538459</v>
      </c>
      <c r="W514" s="2">
        <f>-(CombinedDelayMatch[[#This Row],[Adj. Average (ps)]]-CombinedDelayMatch[[#This Row],[Average 2CG (ps)]])</f>
        <v>-6.9159999999999968</v>
      </c>
      <c r="X51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514" s="2">
        <f>-(IFERROR(CombinedDelayMatch[[#This Row],[Adj. Average (ps)]], 0)-IFERROR(CombinedDelayMatch[[#This Row],[Average 5EV (ps)]],0))</f>
        <v>6.9159999999999968</v>
      </c>
      <c r="Z51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515" spans="1:26" x14ac:dyDescent="0.25">
      <c r="A515">
        <v>503</v>
      </c>
      <c r="B515" s="1" t="s">
        <v>1055</v>
      </c>
      <c r="C515" s="1" t="s">
        <v>837</v>
      </c>
      <c r="D515" s="1" t="s">
        <v>1056</v>
      </c>
      <c r="E515">
        <v>66.814999999999998</v>
      </c>
      <c r="F515">
        <v>67.486000000000004</v>
      </c>
      <c r="G515">
        <v>503</v>
      </c>
      <c r="H515" s="1" t="s">
        <v>1055</v>
      </c>
      <c r="I515" s="1" t="s">
        <v>837</v>
      </c>
      <c r="J515" s="5" t="s">
        <v>1056</v>
      </c>
      <c r="K515">
        <v>83.611000000000004</v>
      </c>
      <c r="L515">
        <v>84.450999999999993</v>
      </c>
      <c r="O515" s="1">
        <f>AVERAGE(CombinedDelayMatch[[#This Row],[Min Trace Delay (ps)]],CombinedDelayMatch[[#This Row],[Max Trace Delay (ps)]])</f>
        <v>67.150499999999994</v>
      </c>
      <c r="P515" s="1">
        <f>AVERAGE(CombinedDelayMatch[[#This Row],[xczu5ev-sfvc784-1-e.Min Trace Delay (ps)]],CombinedDelayMatch[[#This Row],[xczu5ev-sfvc784-1-e.Max Trace Delay (ps)]])</f>
        <v>84.031000000000006</v>
      </c>
      <c r="Q515" s="1">
        <f>_xlfn.AGGREGATE(1,6,CombinedDelayMatch[[#This Row],[Average 2CG (ps)]],CombinedDelayMatch[[#This Row],[Average 5EV (ps)]])</f>
        <v>75.59075</v>
      </c>
      <c r="R515" s="2">
        <f>-(IFERROR(CombinedDelayMatch[[#This Row],[Average]], 0)-IFERROR(CombinedDelayMatch[[#This Row],[Average 5EV (ps)]],0))</f>
        <v>8.440250000000006</v>
      </c>
      <c r="S515"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515"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515" s="4">
        <f>CombinedDelayMatch[[#This Row],[Average]]+CombinedDelayMatch[[#This Row],[5EV Adjustment]]</f>
        <v>75.59075</v>
      </c>
      <c r="V515" s="4">
        <f>CombinedDelayMatch[[#This Row],[Adj. Average (ps)]]/6.5</f>
        <v>11.629346153846154</v>
      </c>
      <c r="W515" s="2">
        <f>-(CombinedDelayMatch[[#This Row],[Adj. Average (ps)]]-CombinedDelayMatch[[#This Row],[Average 2CG (ps)]])</f>
        <v>-8.440250000000006</v>
      </c>
      <c r="X51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515" s="2">
        <f>-(IFERROR(CombinedDelayMatch[[#This Row],[Adj. Average (ps)]], 0)-IFERROR(CombinedDelayMatch[[#This Row],[Average 5EV (ps)]],0))</f>
        <v>8.440250000000006</v>
      </c>
      <c r="Z51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516" spans="1:26" x14ac:dyDescent="0.25">
      <c r="A516">
        <v>503</v>
      </c>
      <c r="B516" s="1" t="s">
        <v>1057</v>
      </c>
      <c r="C516" s="1" t="s">
        <v>837</v>
      </c>
      <c r="D516" s="1" t="s">
        <v>1058</v>
      </c>
      <c r="E516">
        <v>39.838999999999999</v>
      </c>
      <c r="F516">
        <v>40.238999999999997</v>
      </c>
      <c r="G516">
        <v>503</v>
      </c>
      <c r="H516" s="1" t="s">
        <v>1057</v>
      </c>
      <c r="I516" s="1" t="s">
        <v>837</v>
      </c>
      <c r="J516" s="5" t="s">
        <v>1058</v>
      </c>
      <c r="K516">
        <v>57.460999999999999</v>
      </c>
      <c r="L516">
        <v>58.037999999999997</v>
      </c>
      <c r="O516" s="1">
        <f>AVERAGE(CombinedDelayMatch[[#This Row],[Min Trace Delay (ps)]],CombinedDelayMatch[[#This Row],[Max Trace Delay (ps)]])</f>
        <v>40.039000000000001</v>
      </c>
      <c r="P516" s="1">
        <f>AVERAGE(CombinedDelayMatch[[#This Row],[xczu5ev-sfvc784-1-e.Min Trace Delay (ps)]],CombinedDelayMatch[[#This Row],[xczu5ev-sfvc784-1-e.Max Trace Delay (ps)]])</f>
        <v>57.749499999999998</v>
      </c>
      <c r="Q516" s="1">
        <f>_xlfn.AGGREGATE(1,6,CombinedDelayMatch[[#This Row],[Average 2CG (ps)]],CombinedDelayMatch[[#This Row],[Average 5EV (ps)]])</f>
        <v>48.89425</v>
      </c>
      <c r="R516" s="2">
        <f>-(IFERROR(CombinedDelayMatch[[#This Row],[Average]], 0)-IFERROR(CombinedDelayMatch[[#This Row],[Average 5EV (ps)]],0))</f>
        <v>8.8552499999999981</v>
      </c>
      <c r="S516"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516"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516" s="4">
        <f>CombinedDelayMatch[[#This Row],[Average]]+CombinedDelayMatch[[#This Row],[5EV Adjustment]]</f>
        <v>48.89425</v>
      </c>
      <c r="V516" s="4">
        <f>CombinedDelayMatch[[#This Row],[Adj. Average (ps)]]/6.5</f>
        <v>7.5221923076923076</v>
      </c>
      <c r="W516" s="2">
        <f>-(CombinedDelayMatch[[#This Row],[Adj. Average (ps)]]-CombinedDelayMatch[[#This Row],[Average 2CG (ps)]])</f>
        <v>-8.8552499999999981</v>
      </c>
      <c r="X51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516" s="2">
        <f>-(IFERROR(CombinedDelayMatch[[#This Row],[Adj. Average (ps)]], 0)-IFERROR(CombinedDelayMatch[[#This Row],[Average 5EV (ps)]],0))</f>
        <v>8.8552499999999981</v>
      </c>
      <c r="Z51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517" spans="1:26" x14ac:dyDescent="0.25">
      <c r="A517">
        <v>503</v>
      </c>
      <c r="B517" s="1" t="s">
        <v>1059</v>
      </c>
      <c r="C517" s="1" t="s">
        <v>837</v>
      </c>
      <c r="D517" s="1" t="s">
        <v>1060</v>
      </c>
      <c r="E517">
        <v>38.463000000000001</v>
      </c>
      <c r="F517">
        <v>38.85</v>
      </c>
      <c r="G517">
        <v>503</v>
      </c>
      <c r="H517" s="1" t="s">
        <v>1059</v>
      </c>
      <c r="I517" s="1" t="s">
        <v>837</v>
      </c>
      <c r="J517" s="5" t="s">
        <v>1060</v>
      </c>
      <c r="K517">
        <v>51.920999999999999</v>
      </c>
      <c r="L517">
        <v>52.442999999999998</v>
      </c>
      <c r="O517" s="1">
        <f>AVERAGE(CombinedDelayMatch[[#This Row],[Min Trace Delay (ps)]],CombinedDelayMatch[[#This Row],[Max Trace Delay (ps)]])</f>
        <v>38.656500000000001</v>
      </c>
      <c r="P517" s="1">
        <f>AVERAGE(CombinedDelayMatch[[#This Row],[xczu5ev-sfvc784-1-e.Min Trace Delay (ps)]],CombinedDelayMatch[[#This Row],[xczu5ev-sfvc784-1-e.Max Trace Delay (ps)]])</f>
        <v>52.182000000000002</v>
      </c>
      <c r="Q517" s="1">
        <f>_xlfn.AGGREGATE(1,6,CombinedDelayMatch[[#This Row],[Average 2CG (ps)]],CombinedDelayMatch[[#This Row],[Average 5EV (ps)]])</f>
        <v>45.419250000000005</v>
      </c>
      <c r="R517" s="2">
        <f>-(IFERROR(CombinedDelayMatch[[#This Row],[Average]], 0)-IFERROR(CombinedDelayMatch[[#This Row],[Average 5EV (ps)]],0))</f>
        <v>6.7627499999999969</v>
      </c>
      <c r="S517"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517"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517" s="4">
        <f>CombinedDelayMatch[[#This Row],[Average]]+CombinedDelayMatch[[#This Row],[5EV Adjustment]]</f>
        <v>45.419250000000005</v>
      </c>
      <c r="V517" s="4">
        <f>CombinedDelayMatch[[#This Row],[Adj. Average (ps)]]/6.5</f>
        <v>6.987576923076924</v>
      </c>
      <c r="W517" s="2">
        <f>-(CombinedDelayMatch[[#This Row],[Adj. Average (ps)]]-CombinedDelayMatch[[#This Row],[Average 2CG (ps)]])</f>
        <v>-6.762750000000004</v>
      </c>
      <c r="X51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517" s="2">
        <f>-(IFERROR(CombinedDelayMatch[[#This Row],[Adj. Average (ps)]], 0)-IFERROR(CombinedDelayMatch[[#This Row],[Average 5EV (ps)]],0))</f>
        <v>6.7627499999999969</v>
      </c>
      <c r="Z51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518" spans="1:26" x14ac:dyDescent="0.25">
      <c r="A518">
        <v>503</v>
      </c>
      <c r="B518" s="1" t="s">
        <v>1069</v>
      </c>
      <c r="C518" s="1" t="s">
        <v>837</v>
      </c>
      <c r="D518" s="1" t="s">
        <v>1070</v>
      </c>
      <c r="E518">
        <v>45.683999999999997</v>
      </c>
      <c r="F518">
        <v>46.143000000000001</v>
      </c>
      <c r="G518">
        <v>503</v>
      </c>
      <c r="H518" s="1" t="s">
        <v>1069</v>
      </c>
      <c r="I518" s="1" t="s">
        <v>837</v>
      </c>
      <c r="J518" s="5" t="s">
        <v>1070</v>
      </c>
      <c r="K518">
        <v>71.686000000000007</v>
      </c>
      <c r="L518">
        <v>72.406999999999996</v>
      </c>
      <c r="O518" s="1">
        <f>AVERAGE(CombinedDelayMatch[[#This Row],[Min Trace Delay (ps)]],CombinedDelayMatch[[#This Row],[Max Trace Delay (ps)]])</f>
        <v>45.913499999999999</v>
      </c>
      <c r="P518" s="1">
        <f>AVERAGE(CombinedDelayMatch[[#This Row],[xczu5ev-sfvc784-1-e.Min Trace Delay (ps)]],CombinedDelayMatch[[#This Row],[xczu5ev-sfvc784-1-e.Max Trace Delay (ps)]])</f>
        <v>72.046500000000009</v>
      </c>
      <c r="Q518" s="1">
        <f>_xlfn.AGGREGATE(1,6,CombinedDelayMatch[[#This Row],[Average 2CG (ps)]],CombinedDelayMatch[[#This Row],[Average 5EV (ps)]])</f>
        <v>58.980000000000004</v>
      </c>
      <c r="R518" s="2">
        <f>-(IFERROR(CombinedDelayMatch[[#This Row],[Average]], 0)-IFERROR(CombinedDelayMatch[[#This Row],[Average 5EV (ps)]],0))</f>
        <v>13.066500000000005</v>
      </c>
      <c r="S518"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518"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518" s="4">
        <f>CombinedDelayMatch[[#This Row],[Average]]+CombinedDelayMatch[[#This Row],[5EV Adjustment]]</f>
        <v>58.980000000000004</v>
      </c>
      <c r="V518" s="4">
        <f>CombinedDelayMatch[[#This Row],[Adj. Average (ps)]]/6.5</f>
        <v>9.073846153846155</v>
      </c>
      <c r="W518" s="2">
        <f>-(CombinedDelayMatch[[#This Row],[Adj. Average (ps)]]-CombinedDelayMatch[[#This Row],[Average 2CG (ps)]])</f>
        <v>-13.066500000000005</v>
      </c>
      <c r="X51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518" s="2">
        <f>-(IFERROR(CombinedDelayMatch[[#This Row],[Adj. Average (ps)]], 0)-IFERROR(CombinedDelayMatch[[#This Row],[Average 5EV (ps)]],0))</f>
        <v>13.066500000000005</v>
      </c>
      <c r="Z51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519" spans="1:26" x14ac:dyDescent="0.25">
      <c r="A519">
        <v>503</v>
      </c>
      <c r="B519" s="1" t="s">
        <v>1071</v>
      </c>
      <c r="C519" s="1" t="s">
        <v>837</v>
      </c>
      <c r="D519" s="1" t="s">
        <v>1072</v>
      </c>
      <c r="E519">
        <v>57.805999999999997</v>
      </c>
      <c r="F519">
        <v>58.387</v>
      </c>
      <c r="G519">
        <v>503</v>
      </c>
      <c r="H519" s="1" t="s">
        <v>1071</v>
      </c>
      <c r="I519" s="1" t="s">
        <v>837</v>
      </c>
      <c r="J519" s="5" t="s">
        <v>1072</v>
      </c>
      <c r="K519">
        <v>63.567999999999998</v>
      </c>
      <c r="L519">
        <v>64.206999999999994</v>
      </c>
      <c r="O519" s="1">
        <f>AVERAGE(CombinedDelayMatch[[#This Row],[Min Trace Delay (ps)]],CombinedDelayMatch[[#This Row],[Max Trace Delay (ps)]])</f>
        <v>58.096499999999999</v>
      </c>
      <c r="P519" s="1">
        <f>AVERAGE(CombinedDelayMatch[[#This Row],[xczu5ev-sfvc784-1-e.Min Trace Delay (ps)]],CombinedDelayMatch[[#This Row],[xczu5ev-sfvc784-1-e.Max Trace Delay (ps)]])</f>
        <v>63.887499999999996</v>
      </c>
      <c r="Q519" s="1">
        <f>_xlfn.AGGREGATE(1,6,CombinedDelayMatch[[#This Row],[Average 2CG (ps)]],CombinedDelayMatch[[#This Row],[Average 5EV (ps)]])</f>
        <v>60.991999999999997</v>
      </c>
      <c r="R519" s="2">
        <f>-(IFERROR(CombinedDelayMatch[[#This Row],[Average]], 0)-IFERROR(CombinedDelayMatch[[#This Row],[Average 5EV (ps)]],0))</f>
        <v>2.8954999999999984</v>
      </c>
      <c r="S519"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519"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519" s="4">
        <f>CombinedDelayMatch[[#This Row],[Average]]+CombinedDelayMatch[[#This Row],[5EV Adjustment]]</f>
        <v>60.991999999999997</v>
      </c>
      <c r="V519" s="4">
        <f>CombinedDelayMatch[[#This Row],[Adj. Average (ps)]]/6.5</f>
        <v>9.3833846153846157</v>
      </c>
      <c r="W519" s="2">
        <f>-(CombinedDelayMatch[[#This Row],[Adj. Average (ps)]]-CombinedDelayMatch[[#This Row],[Average 2CG (ps)]])</f>
        <v>-2.8954999999999984</v>
      </c>
      <c r="X51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519" s="2">
        <f>-(IFERROR(CombinedDelayMatch[[#This Row],[Adj. Average (ps)]], 0)-IFERROR(CombinedDelayMatch[[#This Row],[Average 5EV (ps)]],0))</f>
        <v>2.8954999999999984</v>
      </c>
      <c r="Z51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520" spans="1:26" x14ac:dyDescent="0.25">
      <c r="A520">
        <v>503</v>
      </c>
      <c r="B520" s="1" t="s">
        <v>1073</v>
      </c>
      <c r="C520" s="1" t="s">
        <v>837</v>
      </c>
      <c r="D520" s="1" t="s">
        <v>1074</v>
      </c>
      <c r="E520">
        <v>70.92</v>
      </c>
      <c r="F520">
        <v>71.632999999999996</v>
      </c>
      <c r="G520">
        <v>503</v>
      </c>
      <c r="H520" s="1" t="s">
        <v>1073</v>
      </c>
      <c r="I520" s="1" t="s">
        <v>837</v>
      </c>
      <c r="J520" s="5" t="s">
        <v>1074</v>
      </c>
      <c r="K520">
        <v>69.573999999999998</v>
      </c>
      <c r="L520">
        <v>70.274000000000001</v>
      </c>
      <c r="O520" s="1">
        <f>AVERAGE(CombinedDelayMatch[[#This Row],[Min Trace Delay (ps)]],CombinedDelayMatch[[#This Row],[Max Trace Delay (ps)]])</f>
        <v>71.276499999999999</v>
      </c>
      <c r="P520" s="1">
        <f>AVERAGE(CombinedDelayMatch[[#This Row],[xczu5ev-sfvc784-1-e.Min Trace Delay (ps)]],CombinedDelayMatch[[#This Row],[xczu5ev-sfvc784-1-e.Max Trace Delay (ps)]])</f>
        <v>69.924000000000007</v>
      </c>
      <c r="Q520" s="1">
        <f>_xlfn.AGGREGATE(1,6,CombinedDelayMatch[[#This Row],[Average 2CG (ps)]],CombinedDelayMatch[[#This Row],[Average 5EV (ps)]])</f>
        <v>70.600250000000003</v>
      </c>
      <c r="R520" s="2">
        <f>-(IFERROR(CombinedDelayMatch[[#This Row],[Average]], 0)-IFERROR(CombinedDelayMatch[[#This Row],[Average 5EV (ps)]],0))</f>
        <v>-0.67624999999999602</v>
      </c>
      <c r="S520"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520"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520" s="4">
        <f>CombinedDelayMatch[[#This Row],[Average]]+CombinedDelayMatch[[#This Row],[5EV Adjustment]]</f>
        <v>70.600250000000003</v>
      </c>
      <c r="V520" s="4">
        <f>CombinedDelayMatch[[#This Row],[Adj. Average (ps)]]/6.5</f>
        <v>10.861576923076923</v>
      </c>
      <c r="W520" s="2">
        <f>-(CombinedDelayMatch[[#This Row],[Adj. Average (ps)]]-CombinedDelayMatch[[#This Row],[Average 2CG (ps)]])</f>
        <v>0.67624999999999602</v>
      </c>
      <c r="X52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520" s="2">
        <f>-(IFERROR(CombinedDelayMatch[[#This Row],[Adj. Average (ps)]], 0)-IFERROR(CombinedDelayMatch[[#This Row],[Average 5EV (ps)]],0))</f>
        <v>-0.67624999999999602</v>
      </c>
      <c r="Z52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521" spans="1:26" x14ac:dyDescent="0.25">
      <c r="A521">
        <v>503</v>
      </c>
      <c r="B521" s="1" t="s">
        <v>1075</v>
      </c>
      <c r="C521" s="1" t="s">
        <v>837</v>
      </c>
      <c r="D521" s="1" t="s">
        <v>1076</v>
      </c>
      <c r="E521">
        <v>70.552999999999997</v>
      </c>
      <c r="F521">
        <v>71.262</v>
      </c>
      <c r="G521">
        <v>503</v>
      </c>
      <c r="H521" s="1" t="s">
        <v>1075</v>
      </c>
      <c r="I521" s="1" t="s">
        <v>837</v>
      </c>
      <c r="J521" s="5" t="s">
        <v>1076</v>
      </c>
      <c r="K521">
        <v>74.266000000000005</v>
      </c>
      <c r="L521">
        <v>75.013000000000005</v>
      </c>
      <c r="O521" s="1">
        <f>AVERAGE(CombinedDelayMatch[[#This Row],[Min Trace Delay (ps)]],CombinedDelayMatch[[#This Row],[Max Trace Delay (ps)]])</f>
        <v>70.907499999999999</v>
      </c>
      <c r="P521" s="1">
        <f>AVERAGE(CombinedDelayMatch[[#This Row],[xczu5ev-sfvc784-1-e.Min Trace Delay (ps)]],CombinedDelayMatch[[#This Row],[xczu5ev-sfvc784-1-e.Max Trace Delay (ps)]])</f>
        <v>74.639499999999998</v>
      </c>
      <c r="Q521" s="1">
        <f>_xlfn.AGGREGATE(1,6,CombinedDelayMatch[[#This Row],[Average 2CG (ps)]],CombinedDelayMatch[[#This Row],[Average 5EV (ps)]])</f>
        <v>72.773499999999999</v>
      </c>
      <c r="R521" s="2">
        <f>-(IFERROR(CombinedDelayMatch[[#This Row],[Average]], 0)-IFERROR(CombinedDelayMatch[[#This Row],[Average 5EV (ps)]],0))</f>
        <v>1.8659999999999997</v>
      </c>
      <c r="S521"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521"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521" s="4">
        <f>CombinedDelayMatch[[#This Row],[Average]]+CombinedDelayMatch[[#This Row],[5EV Adjustment]]</f>
        <v>72.773499999999999</v>
      </c>
      <c r="V521" s="4">
        <f>CombinedDelayMatch[[#This Row],[Adj. Average (ps)]]/6.5</f>
        <v>11.195923076923076</v>
      </c>
      <c r="W521" s="2">
        <f>-(CombinedDelayMatch[[#This Row],[Adj. Average (ps)]]-CombinedDelayMatch[[#This Row],[Average 2CG (ps)]])</f>
        <v>-1.8659999999999997</v>
      </c>
      <c r="X52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521" s="2">
        <f>-(IFERROR(CombinedDelayMatch[[#This Row],[Adj. Average (ps)]], 0)-IFERROR(CombinedDelayMatch[[#This Row],[Average 5EV (ps)]],0))</f>
        <v>1.8659999999999997</v>
      </c>
      <c r="Z52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522" spans="1:26" x14ac:dyDescent="0.25">
      <c r="A522">
        <v>503</v>
      </c>
      <c r="B522" s="1" t="s">
        <v>1077</v>
      </c>
      <c r="C522" s="1" t="s">
        <v>837</v>
      </c>
      <c r="D522" s="1" t="s">
        <v>1078</v>
      </c>
      <c r="E522">
        <v>61.567</v>
      </c>
      <c r="F522">
        <v>62.185000000000002</v>
      </c>
      <c r="G522">
        <v>503</v>
      </c>
      <c r="H522" s="1" t="s">
        <v>1077</v>
      </c>
      <c r="I522" s="1" t="s">
        <v>837</v>
      </c>
      <c r="J522" s="5" t="s">
        <v>1078</v>
      </c>
      <c r="K522">
        <v>72.674000000000007</v>
      </c>
      <c r="L522">
        <v>73.403999999999996</v>
      </c>
      <c r="O522" s="1">
        <f>AVERAGE(CombinedDelayMatch[[#This Row],[Min Trace Delay (ps)]],CombinedDelayMatch[[#This Row],[Max Trace Delay (ps)]])</f>
        <v>61.876000000000005</v>
      </c>
      <c r="P522" s="1">
        <f>AVERAGE(CombinedDelayMatch[[#This Row],[xczu5ev-sfvc784-1-e.Min Trace Delay (ps)]],CombinedDelayMatch[[#This Row],[xczu5ev-sfvc784-1-e.Max Trace Delay (ps)]])</f>
        <v>73.039000000000001</v>
      </c>
      <c r="Q522" s="1">
        <f>_xlfn.AGGREGATE(1,6,CombinedDelayMatch[[#This Row],[Average 2CG (ps)]],CombinedDelayMatch[[#This Row],[Average 5EV (ps)]])</f>
        <v>67.45750000000001</v>
      </c>
      <c r="R522" s="2">
        <f>-(IFERROR(CombinedDelayMatch[[#This Row],[Average]], 0)-IFERROR(CombinedDelayMatch[[#This Row],[Average 5EV (ps)]],0))</f>
        <v>5.5814999999999912</v>
      </c>
      <c r="S522"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522"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522" s="4">
        <f>CombinedDelayMatch[[#This Row],[Average]]+CombinedDelayMatch[[#This Row],[5EV Adjustment]]</f>
        <v>67.45750000000001</v>
      </c>
      <c r="V522" s="4">
        <f>CombinedDelayMatch[[#This Row],[Adj. Average (ps)]]/6.5</f>
        <v>10.378076923076925</v>
      </c>
      <c r="W522" s="2">
        <f>-(CombinedDelayMatch[[#This Row],[Adj. Average (ps)]]-CombinedDelayMatch[[#This Row],[Average 2CG (ps)]])</f>
        <v>-5.5815000000000055</v>
      </c>
      <c r="X52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522" s="2">
        <f>-(IFERROR(CombinedDelayMatch[[#This Row],[Adj. Average (ps)]], 0)-IFERROR(CombinedDelayMatch[[#This Row],[Average 5EV (ps)]],0))</f>
        <v>5.5814999999999912</v>
      </c>
      <c r="Z52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523" spans="1:26" x14ac:dyDescent="0.25">
      <c r="A523">
        <v>503</v>
      </c>
      <c r="B523" s="1" t="s">
        <v>1079</v>
      </c>
      <c r="C523" s="1" t="s">
        <v>837</v>
      </c>
      <c r="D523" s="1" t="s">
        <v>1080</v>
      </c>
      <c r="E523">
        <v>51.488</v>
      </c>
      <c r="F523">
        <v>52.005000000000003</v>
      </c>
      <c r="G523">
        <v>503</v>
      </c>
      <c r="H523" s="1" t="s">
        <v>1079</v>
      </c>
      <c r="I523" s="1" t="s">
        <v>837</v>
      </c>
      <c r="J523" s="5" t="s">
        <v>1080</v>
      </c>
      <c r="K523">
        <v>84.39</v>
      </c>
      <c r="L523">
        <v>85.238</v>
      </c>
      <c r="O523" s="1">
        <f>AVERAGE(CombinedDelayMatch[[#This Row],[Min Trace Delay (ps)]],CombinedDelayMatch[[#This Row],[Max Trace Delay (ps)]])</f>
        <v>51.746499999999997</v>
      </c>
      <c r="P523" s="1">
        <f>AVERAGE(CombinedDelayMatch[[#This Row],[xczu5ev-sfvc784-1-e.Min Trace Delay (ps)]],CombinedDelayMatch[[#This Row],[xczu5ev-sfvc784-1-e.Max Trace Delay (ps)]])</f>
        <v>84.813999999999993</v>
      </c>
      <c r="Q523" s="1">
        <f>_xlfn.AGGREGATE(1,6,CombinedDelayMatch[[#This Row],[Average 2CG (ps)]],CombinedDelayMatch[[#This Row],[Average 5EV (ps)]])</f>
        <v>68.280249999999995</v>
      </c>
      <c r="R523" s="2">
        <f>-(IFERROR(CombinedDelayMatch[[#This Row],[Average]], 0)-IFERROR(CombinedDelayMatch[[#This Row],[Average 5EV (ps)]],0))</f>
        <v>16.533749999999998</v>
      </c>
      <c r="S523"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523"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523" s="4">
        <f>CombinedDelayMatch[[#This Row],[Average]]+CombinedDelayMatch[[#This Row],[5EV Adjustment]]</f>
        <v>68.280249999999995</v>
      </c>
      <c r="V523" s="4">
        <f>CombinedDelayMatch[[#This Row],[Adj. Average (ps)]]/6.5</f>
        <v>10.504653846153845</v>
      </c>
      <c r="W523" s="2">
        <f>-(CombinedDelayMatch[[#This Row],[Adj. Average (ps)]]-CombinedDelayMatch[[#This Row],[Average 2CG (ps)]])</f>
        <v>-16.533749999999998</v>
      </c>
      <c r="X52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523" s="2">
        <f>-(IFERROR(CombinedDelayMatch[[#This Row],[Adj. Average (ps)]], 0)-IFERROR(CombinedDelayMatch[[#This Row],[Average 5EV (ps)]],0))</f>
        <v>16.533749999999998</v>
      </c>
      <c r="Z523"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524" spans="1:26" x14ac:dyDescent="0.25">
      <c r="A524">
        <v>503</v>
      </c>
      <c r="B524" s="1" t="s">
        <v>1081</v>
      </c>
      <c r="C524" s="1" t="s">
        <v>837</v>
      </c>
      <c r="D524" s="1" t="s">
        <v>1082</v>
      </c>
      <c r="E524">
        <v>71.861000000000004</v>
      </c>
      <c r="F524">
        <v>72.584000000000003</v>
      </c>
      <c r="G524">
        <v>503</v>
      </c>
      <c r="H524" s="1" t="s">
        <v>1081</v>
      </c>
      <c r="I524" s="1" t="s">
        <v>837</v>
      </c>
      <c r="J524" s="5" t="s">
        <v>1082</v>
      </c>
      <c r="K524">
        <v>92.061999999999998</v>
      </c>
      <c r="L524">
        <v>92.988</v>
      </c>
      <c r="O524" s="1">
        <f>AVERAGE(CombinedDelayMatch[[#This Row],[Min Trace Delay (ps)]],CombinedDelayMatch[[#This Row],[Max Trace Delay (ps)]])</f>
        <v>72.222499999999997</v>
      </c>
      <c r="P524" s="1">
        <f>AVERAGE(CombinedDelayMatch[[#This Row],[xczu5ev-sfvc784-1-e.Min Trace Delay (ps)]],CombinedDelayMatch[[#This Row],[xczu5ev-sfvc784-1-e.Max Trace Delay (ps)]])</f>
        <v>92.525000000000006</v>
      </c>
      <c r="Q524" s="1">
        <f>_xlfn.AGGREGATE(1,6,CombinedDelayMatch[[#This Row],[Average 2CG (ps)]],CombinedDelayMatch[[#This Row],[Average 5EV (ps)]])</f>
        <v>82.373750000000001</v>
      </c>
      <c r="R524" s="2">
        <f>-(IFERROR(CombinedDelayMatch[[#This Row],[Average]], 0)-IFERROR(CombinedDelayMatch[[#This Row],[Average 5EV (ps)]],0))</f>
        <v>10.151250000000005</v>
      </c>
      <c r="S524"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524"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524" s="4">
        <f>CombinedDelayMatch[[#This Row],[Average]]+CombinedDelayMatch[[#This Row],[5EV Adjustment]]</f>
        <v>82.373750000000001</v>
      </c>
      <c r="V524" s="4">
        <f>CombinedDelayMatch[[#This Row],[Adj. Average (ps)]]/6.5</f>
        <v>12.672884615384616</v>
      </c>
      <c r="W524" s="2">
        <f>-(CombinedDelayMatch[[#This Row],[Adj. Average (ps)]]-CombinedDelayMatch[[#This Row],[Average 2CG (ps)]])</f>
        <v>-10.151250000000005</v>
      </c>
      <c r="X52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524" s="2">
        <f>-(IFERROR(CombinedDelayMatch[[#This Row],[Adj. Average (ps)]], 0)-IFERROR(CombinedDelayMatch[[#This Row],[Average 5EV (ps)]],0))</f>
        <v>10.151250000000005</v>
      </c>
      <c r="Z524"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525" spans="1:26" x14ac:dyDescent="0.25">
      <c r="A525">
        <v>503</v>
      </c>
      <c r="B525" s="1" t="s">
        <v>1083</v>
      </c>
      <c r="C525" s="1" t="s">
        <v>837</v>
      </c>
      <c r="D525" s="1" t="s">
        <v>1084</v>
      </c>
      <c r="E525">
        <v>69.497</v>
      </c>
      <c r="F525">
        <v>70.195999999999998</v>
      </c>
      <c r="G525">
        <v>503</v>
      </c>
      <c r="H525" s="1" t="s">
        <v>1083</v>
      </c>
      <c r="I525" s="1" t="s">
        <v>837</v>
      </c>
      <c r="J525" s="5" t="s">
        <v>1084</v>
      </c>
      <c r="K525">
        <v>83.203999999999994</v>
      </c>
      <c r="L525">
        <v>84.04</v>
      </c>
      <c r="O525" s="1">
        <f>AVERAGE(CombinedDelayMatch[[#This Row],[Min Trace Delay (ps)]],CombinedDelayMatch[[#This Row],[Max Trace Delay (ps)]])</f>
        <v>69.846499999999992</v>
      </c>
      <c r="P525" s="1">
        <f>AVERAGE(CombinedDelayMatch[[#This Row],[xczu5ev-sfvc784-1-e.Min Trace Delay (ps)]],CombinedDelayMatch[[#This Row],[xczu5ev-sfvc784-1-e.Max Trace Delay (ps)]])</f>
        <v>83.622</v>
      </c>
      <c r="Q525" s="1">
        <f>_xlfn.AGGREGATE(1,6,CombinedDelayMatch[[#This Row],[Average 2CG (ps)]],CombinedDelayMatch[[#This Row],[Average 5EV (ps)]])</f>
        <v>76.734250000000003</v>
      </c>
      <c r="R525" s="2">
        <f>-(IFERROR(CombinedDelayMatch[[#This Row],[Average]], 0)-IFERROR(CombinedDelayMatch[[#This Row],[Average 5EV (ps)]],0))</f>
        <v>6.8877499999999969</v>
      </c>
      <c r="S525"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525"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525" s="4">
        <f>CombinedDelayMatch[[#This Row],[Average]]+CombinedDelayMatch[[#This Row],[5EV Adjustment]]</f>
        <v>76.734250000000003</v>
      </c>
      <c r="V525" s="4">
        <f>CombinedDelayMatch[[#This Row],[Adj. Average (ps)]]/6.5</f>
        <v>11.80526923076923</v>
      </c>
      <c r="W525" s="2">
        <f>-(CombinedDelayMatch[[#This Row],[Adj. Average (ps)]]-CombinedDelayMatch[[#This Row],[Average 2CG (ps)]])</f>
        <v>-6.8877500000000111</v>
      </c>
      <c r="X52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525" s="2">
        <f>-(IFERROR(CombinedDelayMatch[[#This Row],[Adj. Average (ps)]], 0)-IFERROR(CombinedDelayMatch[[#This Row],[Average 5EV (ps)]],0))</f>
        <v>6.8877499999999969</v>
      </c>
      <c r="Z525"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526" spans="1:26" x14ac:dyDescent="0.25">
      <c r="A526">
        <v>503</v>
      </c>
      <c r="B526" s="1" t="s">
        <v>1085</v>
      </c>
      <c r="C526" s="1" t="s">
        <v>837</v>
      </c>
      <c r="D526" s="1" t="s">
        <v>1086</v>
      </c>
      <c r="E526">
        <v>75.683000000000007</v>
      </c>
      <c r="F526">
        <v>76.444000000000003</v>
      </c>
      <c r="G526">
        <v>503</v>
      </c>
      <c r="H526" s="1" t="s">
        <v>1085</v>
      </c>
      <c r="I526" s="1" t="s">
        <v>837</v>
      </c>
      <c r="J526" s="5" t="s">
        <v>1086</v>
      </c>
      <c r="K526">
        <v>85.54</v>
      </c>
      <c r="L526">
        <v>86.4</v>
      </c>
      <c r="O526" s="1">
        <f>AVERAGE(CombinedDelayMatch[[#This Row],[Min Trace Delay (ps)]],CombinedDelayMatch[[#This Row],[Max Trace Delay (ps)]])</f>
        <v>76.063500000000005</v>
      </c>
      <c r="P526" s="1">
        <f>AVERAGE(CombinedDelayMatch[[#This Row],[xczu5ev-sfvc784-1-e.Min Trace Delay (ps)]],CombinedDelayMatch[[#This Row],[xczu5ev-sfvc784-1-e.Max Trace Delay (ps)]])</f>
        <v>85.97</v>
      </c>
      <c r="Q526" s="1">
        <f>_xlfn.AGGREGATE(1,6,CombinedDelayMatch[[#This Row],[Average 2CG (ps)]],CombinedDelayMatch[[#This Row],[Average 5EV (ps)]])</f>
        <v>81.016750000000002</v>
      </c>
      <c r="R526" s="2">
        <f>-(IFERROR(CombinedDelayMatch[[#This Row],[Average]], 0)-IFERROR(CombinedDelayMatch[[#This Row],[Average 5EV (ps)]],0))</f>
        <v>4.953249999999997</v>
      </c>
      <c r="S526"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526"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526" s="4">
        <f>CombinedDelayMatch[[#This Row],[Average]]+CombinedDelayMatch[[#This Row],[5EV Adjustment]]</f>
        <v>81.016750000000002</v>
      </c>
      <c r="V526" s="4">
        <f>CombinedDelayMatch[[#This Row],[Adj. Average (ps)]]/6.5</f>
        <v>12.464115384615384</v>
      </c>
      <c r="W526" s="2">
        <f>-(CombinedDelayMatch[[#This Row],[Adj. Average (ps)]]-CombinedDelayMatch[[#This Row],[Average 2CG (ps)]])</f>
        <v>-4.953249999999997</v>
      </c>
      <c r="X52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526" s="2">
        <f>-(IFERROR(CombinedDelayMatch[[#This Row],[Adj. Average (ps)]], 0)-IFERROR(CombinedDelayMatch[[#This Row],[Average 5EV (ps)]],0))</f>
        <v>4.953249999999997</v>
      </c>
      <c r="Z526"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527" spans="1:26" x14ac:dyDescent="0.25">
      <c r="A527">
        <v>503</v>
      </c>
      <c r="B527" s="1" t="s">
        <v>1087</v>
      </c>
      <c r="C527" s="1" t="s">
        <v>837</v>
      </c>
      <c r="D527" s="1" t="s">
        <v>1088</v>
      </c>
      <c r="E527">
        <v>49.162999999999997</v>
      </c>
      <c r="F527">
        <v>49.656999999999996</v>
      </c>
      <c r="G527">
        <v>503</v>
      </c>
      <c r="H527" s="1" t="s">
        <v>1087</v>
      </c>
      <c r="I527" s="1" t="s">
        <v>837</v>
      </c>
      <c r="J527" s="5" t="s">
        <v>1088</v>
      </c>
      <c r="K527">
        <v>93.144000000000005</v>
      </c>
      <c r="L527">
        <v>94.08</v>
      </c>
      <c r="O527" s="1">
        <f>AVERAGE(CombinedDelayMatch[[#This Row],[Min Trace Delay (ps)]],CombinedDelayMatch[[#This Row],[Max Trace Delay (ps)]])</f>
        <v>49.41</v>
      </c>
      <c r="P527" s="1">
        <f>AVERAGE(CombinedDelayMatch[[#This Row],[xczu5ev-sfvc784-1-e.Min Trace Delay (ps)]],CombinedDelayMatch[[#This Row],[xczu5ev-sfvc784-1-e.Max Trace Delay (ps)]])</f>
        <v>93.611999999999995</v>
      </c>
      <c r="Q527" s="1">
        <f>_xlfn.AGGREGATE(1,6,CombinedDelayMatch[[#This Row],[Average 2CG (ps)]],CombinedDelayMatch[[#This Row],[Average 5EV (ps)]])</f>
        <v>71.510999999999996</v>
      </c>
      <c r="R527" s="2">
        <f>-(IFERROR(CombinedDelayMatch[[#This Row],[Average]], 0)-IFERROR(CombinedDelayMatch[[#This Row],[Average 5EV (ps)]],0))</f>
        <v>22.100999999999999</v>
      </c>
      <c r="S527"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527"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527" s="4">
        <f>CombinedDelayMatch[[#This Row],[Average]]+CombinedDelayMatch[[#This Row],[5EV Adjustment]]</f>
        <v>71.510999999999996</v>
      </c>
      <c r="V527" s="4">
        <f>CombinedDelayMatch[[#This Row],[Adj. Average (ps)]]/6.5</f>
        <v>11.001692307692307</v>
      </c>
      <c r="W527" s="2">
        <f>-(CombinedDelayMatch[[#This Row],[Adj. Average (ps)]]-CombinedDelayMatch[[#This Row],[Average 2CG (ps)]])</f>
        <v>-22.100999999999999</v>
      </c>
      <c r="X52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527" s="2">
        <f>-(IFERROR(CombinedDelayMatch[[#This Row],[Adj. Average (ps)]], 0)-IFERROR(CombinedDelayMatch[[#This Row],[Average 5EV (ps)]],0))</f>
        <v>22.100999999999999</v>
      </c>
      <c r="Z527"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528" spans="1:26" x14ac:dyDescent="0.25">
      <c r="A528">
        <v>504</v>
      </c>
      <c r="B528" s="1" t="s">
        <v>1130</v>
      </c>
      <c r="C528" s="1" t="s">
        <v>837</v>
      </c>
      <c r="D528" s="1" t="s">
        <v>1131</v>
      </c>
      <c r="E528">
        <v>60.978999999999999</v>
      </c>
      <c r="F528">
        <v>61.591999999999999</v>
      </c>
      <c r="G528">
        <v>504</v>
      </c>
      <c r="H528" s="1" t="s">
        <v>1130</v>
      </c>
      <c r="I528" s="1" t="s">
        <v>837</v>
      </c>
      <c r="J528" s="5" t="s">
        <v>1131</v>
      </c>
      <c r="K528">
        <v>37.808999999999997</v>
      </c>
      <c r="L528">
        <v>38.189</v>
      </c>
      <c r="O528" s="1">
        <f>AVERAGE(CombinedDelayMatch[[#This Row],[Min Trace Delay (ps)]],CombinedDelayMatch[[#This Row],[Max Trace Delay (ps)]])</f>
        <v>61.285499999999999</v>
      </c>
      <c r="P528" s="1">
        <f>AVERAGE(CombinedDelayMatch[[#This Row],[xczu5ev-sfvc784-1-e.Min Trace Delay (ps)]],CombinedDelayMatch[[#This Row],[xczu5ev-sfvc784-1-e.Max Trace Delay (ps)]])</f>
        <v>37.998999999999995</v>
      </c>
      <c r="Q528" s="1">
        <f>_xlfn.AGGREGATE(1,6,CombinedDelayMatch[[#This Row],[Average 2CG (ps)]],CombinedDelayMatch[[#This Row],[Average 5EV (ps)]])</f>
        <v>49.642249999999997</v>
      </c>
      <c r="R528" s="2">
        <f>-(IFERROR(CombinedDelayMatch[[#This Row],[Average]], 0)-IFERROR(CombinedDelayMatch[[#This Row],[Average 5EV (ps)]],0))</f>
        <v>-11.643250000000002</v>
      </c>
      <c r="S528"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528"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528" s="4">
        <f>CombinedDelayMatch[[#This Row],[Average]]+CombinedDelayMatch[[#This Row],[5EV Adjustment]]</f>
        <v>49.642249999999997</v>
      </c>
      <c r="V528" s="4">
        <f>CombinedDelayMatch[[#This Row],[Adj. Average (ps)]]/6.5</f>
        <v>7.6372692307692303</v>
      </c>
      <c r="W528" s="2">
        <f>-(CombinedDelayMatch[[#This Row],[Adj. Average (ps)]]-CombinedDelayMatch[[#This Row],[Average 2CG (ps)]])</f>
        <v>11.643250000000002</v>
      </c>
      <c r="X52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528" s="2">
        <f>-(IFERROR(CombinedDelayMatch[[#This Row],[Adj. Average (ps)]], 0)-IFERROR(CombinedDelayMatch[[#This Row],[Average 5EV (ps)]],0))</f>
        <v>-11.643250000000002</v>
      </c>
      <c r="Z528"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529" spans="1:26" x14ac:dyDescent="0.25">
      <c r="A529">
        <v>504</v>
      </c>
      <c r="B529" s="1" t="s">
        <v>1360</v>
      </c>
      <c r="C529" s="1" t="s">
        <v>837</v>
      </c>
      <c r="D529" s="1" t="s">
        <v>1361</v>
      </c>
      <c r="E529">
        <v>42.354999999999997</v>
      </c>
      <c r="F529">
        <v>42.780999999999999</v>
      </c>
      <c r="G529">
        <v>504</v>
      </c>
      <c r="H529" s="1" t="s">
        <v>1360</v>
      </c>
      <c r="I529" s="1" t="s">
        <v>837</v>
      </c>
      <c r="J529" s="5" t="s">
        <v>1361</v>
      </c>
      <c r="K529">
        <v>46.326000000000001</v>
      </c>
      <c r="L529">
        <v>46.790999999999997</v>
      </c>
      <c r="O529" s="1">
        <f>AVERAGE(CombinedDelayMatch[[#This Row],[Min Trace Delay (ps)]],CombinedDelayMatch[[#This Row],[Max Trace Delay (ps)]])</f>
        <v>42.567999999999998</v>
      </c>
      <c r="P529" s="1">
        <f>AVERAGE(CombinedDelayMatch[[#This Row],[xczu5ev-sfvc784-1-e.Min Trace Delay (ps)]],CombinedDelayMatch[[#This Row],[xczu5ev-sfvc784-1-e.Max Trace Delay (ps)]])</f>
        <v>46.558499999999995</v>
      </c>
      <c r="Q529" s="1">
        <f>_xlfn.AGGREGATE(1,6,CombinedDelayMatch[[#This Row],[Average 2CG (ps)]],CombinedDelayMatch[[#This Row],[Average 5EV (ps)]])</f>
        <v>44.563249999999996</v>
      </c>
      <c r="R529" s="2">
        <f>-(IFERROR(CombinedDelayMatch[[#This Row],[Average]], 0)-IFERROR(CombinedDelayMatch[[#This Row],[Average 5EV (ps)]],0))</f>
        <v>1.9952499999999986</v>
      </c>
      <c r="S529"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529"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529" s="4">
        <f>CombinedDelayMatch[[#This Row],[Average]]+CombinedDelayMatch[[#This Row],[5EV Adjustment]]</f>
        <v>44.563249999999996</v>
      </c>
      <c r="V529" s="4">
        <f>CombinedDelayMatch[[#This Row],[Adj. Average (ps)]]/6.5</f>
        <v>6.8558846153846149</v>
      </c>
      <c r="W529" s="2">
        <f>-(CombinedDelayMatch[[#This Row],[Adj. Average (ps)]]-CombinedDelayMatch[[#This Row],[Average 2CG (ps)]])</f>
        <v>-1.9952499999999986</v>
      </c>
      <c r="X52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529" s="2">
        <f>-(IFERROR(CombinedDelayMatch[[#This Row],[Adj. Average (ps)]], 0)-IFERROR(CombinedDelayMatch[[#This Row],[Average 5EV (ps)]],0))</f>
        <v>1.9952499999999986</v>
      </c>
      <c r="Z529"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530" spans="1:26" x14ac:dyDescent="0.25">
      <c r="A530">
        <v>504</v>
      </c>
      <c r="B530" s="1" t="s">
        <v>1362</v>
      </c>
      <c r="C530" s="1" t="s">
        <v>837</v>
      </c>
      <c r="D530" s="1" t="s">
        <v>1363</v>
      </c>
      <c r="E530">
        <v>51.649000000000001</v>
      </c>
      <c r="F530">
        <v>52.167999999999999</v>
      </c>
      <c r="G530">
        <v>504</v>
      </c>
      <c r="H530" s="1" t="s">
        <v>1362</v>
      </c>
      <c r="I530" s="1" t="s">
        <v>837</v>
      </c>
      <c r="J530" s="5" t="s">
        <v>1363</v>
      </c>
      <c r="K530">
        <v>34.302999999999997</v>
      </c>
      <c r="L530">
        <v>34.648000000000003</v>
      </c>
      <c r="O530" s="1">
        <f>AVERAGE(CombinedDelayMatch[[#This Row],[Min Trace Delay (ps)]],CombinedDelayMatch[[#This Row],[Max Trace Delay (ps)]])</f>
        <v>51.908500000000004</v>
      </c>
      <c r="P530" s="1">
        <f>AVERAGE(CombinedDelayMatch[[#This Row],[xczu5ev-sfvc784-1-e.Min Trace Delay (ps)]],CombinedDelayMatch[[#This Row],[xczu5ev-sfvc784-1-e.Max Trace Delay (ps)]])</f>
        <v>34.475499999999997</v>
      </c>
      <c r="Q530" s="1">
        <f>_xlfn.AGGREGATE(1,6,CombinedDelayMatch[[#This Row],[Average 2CG (ps)]],CombinedDelayMatch[[#This Row],[Average 5EV (ps)]])</f>
        <v>43.192</v>
      </c>
      <c r="R530" s="2">
        <f>-(IFERROR(CombinedDelayMatch[[#This Row],[Average]], 0)-IFERROR(CombinedDelayMatch[[#This Row],[Average 5EV (ps)]],0))</f>
        <v>-8.7165000000000035</v>
      </c>
      <c r="S530"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530"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530" s="4">
        <f>CombinedDelayMatch[[#This Row],[Average]]+CombinedDelayMatch[[#This Row],[5EV Adjustment]]</f>
        <v>43.192</v>
      </c>
      <c r="V530" s="4">
        <f>CombinedDelayMatch[[#This Row],[Adj. Average (ps)]]/6.5</f>
        <v>6.6449230769230772</v>
      </c>
      <c r="W530" s="2">
        <f>-(CombinedDelayMatch[[#This Row],[Adj. Average (ps)]]-CombinedDelayMatch[[#This Row],[Average 2CG (ps)]])</f>
        <v>8.7165000000000035</v>
      </c>
      <c r="X53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530" s="2">
        <f>-(IFERROR(CombinedDelayMatch[[#This Row],[Adj. Average (ps)]], 0)-IFERROR(CombinedDelayMatch[[#This Row],[Average 5EV (ps)]],0))</f>
        <v>-8.7165000000000035</v>
      </c>
      <c r="Z530"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531" spans="1:26" x14ac:dyDescent="0.25">
      <c r="B531" s="1" t="s">
        <v>1372</v>
      </c>
      <c r="C531" s="1" t="s">
        <v>1373</v>
      </c>
      <c r="D531" s="1" t="s">
        <v>1374</v>
      </c>
      <c r="E531">
        <v>61.356000000000002</v>
      </c>
      <c r="F531">
        <v>61.972000000000001</v>
      </c>
      <c r="H531" s="1" t="s">
        <v>1372</v>
      </c>
      <c r="I531" s="1" t="s">
        <v>1373</v>
      </c>
      <c r="J531" s="5" t="s">
        <v>1374</v>
      </c>
      <c r="K531">
        <v>72.346999999999994</v>
      </c>
      <c r="L531">
        <v>73.073999999999998</v>
      </c>
      <c r="O531" s="1">
        <f>AVERAGE(CombinedDelayMatch[[#This Row],[Min Trace Delay (ps)]],CombinedDelayMatch[[#This Row],[Max Trace Delay (ps)]])</f>
        <v>61.664000000000001</v>
      </c>
      <c r="P531" s="1">
        <f>AVERAGE(CombinedDelayMatch[[#This Row],[xczu5ev-sfvc784-1-e.Min Trace Delay (ps)]],CombinedDelayMatch[[#This Row],[xczu5ev-sfvc784-1-e.Max Trace Delay (ps)]])</f>
        <v>72.710499999999996</v>
      </c>
      <c r="Q531" s="1">
        <f>_xlfn.AGGREGATE(1,6,CombinedDelayMatch[[#This Row],[Average 2CG (ps)]],CombinedDelayMatch[[#This Row],[Average 5EV (ps)]])</f>
        <v>67.187250000000006</v>
      </c>
      <c r="R531" s="2">
        <f>-(IFERROR(CombinedDelayMatch[[#This Row],[Average]], 0)-IFERROR(CombinedDelayMatch[[#This Row],[Average 5EV (ps)]],0))</f>
        <v>5.5232499999999902</v>
      </c>
      <c r="S531"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531"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531" s="4">
        <f>CombinedDelayMatch[[#This Row],[Average]]+CombinedDelayMatch[[#This Row],[5EV Adjustment]]</f>
        <v>67.187250000000006</v>
      </c>
      <c r="V531" s="4">
        <f>CombinedDelayMatch[[#This Row],[Adj. Average (ps)]]/6.5</f>
        <v>10.336500000000001</v>
      </c>
      <c r="W531" s="2">
        <f>-(CombinedDelayMatch[[#This Row],[Adj. Average (ps)]]-CombinedDelayMatch[[#This Row],[Average 2CG (ps)]])</f>
        <v>-5.5232500000000044</v>
      </c>
      <c r="X53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531" s="2">
        <f>-(IFERROR(CombinedDelayMatch[[#This Row],[Adj. Average (ps)]], 0)-IFERROR(CombinedDelayMatch[[#This Row],[Average 5EV (ps)]],0))</f>
        <v>5.5232499999999902</v>
      </c>
      <c r="Z531"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row r="532" spans="1:26" x14ac:dyDescent="0.25">
      <c r="B532" s="1" t="s">
        <v>1375</v>
      </c>
      <c r="C532" s="1" t="s">
        <v>1373</v>
      </c>
      <c r="D532" s="1" t="s">
        <v>1376</v>
      </c>
      <c r="E532">
        <v>62.847000000000001</v>
      </c>
      <c r="F532">
        <v>63.478000000000002</v>
      </c>
      <c r="H532" s="1" t="s">
        <v>1375</v>
      </c>
      <c r="I532" s="1" t="s">
        <v>1373</v>
      </c>
      <c r="J532" s="5" t="s">
        <v>1376</v>
      </c>
      <c r="K532">
        <v>73.102000000000004</v>
      </c>
      <c r="L532">
        <v>73.837000000000003</v>
      </c>
      <c r="O532" s="1">
        <f>AVERAGE(CombinedDelayMatch[[#This Row],[Min Trace Delay (ps)]],CombinedDelayMatch[[#This Row],[Max Trace Delay (ps)]])</f>
        <v>63.162500000000001</v>
      </c>
      <c r="P532" s="1">
        <f>AVERAGE(CombinedDelayMatch[[#This Row],[xczu5ev-sfvc784-1-e.Min Trace Delay (ps)]],CombinedDelayMatch[[#This Row],[xczu5ev-sfvc784-1-e.Max Trace Delay (ps)]])</f>
        <v>73.469500000000011</v>
      </c>
      <c r="Q532" s="1">
        <f>_xlfn.AGGREGATE(1,6,CombinedDelayMatch[[#This Row],[Average 2CG (ps)]],CombinedDelayMatch[[#This Row],[Average 5EV (ps)]])</f>
        <v>68.316000000000003</v>
      </c>
      <c r="R532" s="2">
        <f>-(IFERROR(CombinedDelayMatch[[#This Row],[Average]], 0)-IFERROR(CombinedDelayMatch[[#This Row],[Average 5EV (ps)]],0))</f>
        <v>5.1535000000000082</v>
      </c>
      <c r="S532" s="2">
        <f>IF(ISNA(MATCH(LEFT( CombinedDelayMatch[[#This Row],[Interface.Interface name]], IFERROR(FIND("_CLK", CombinedDelayMatch[[#This Row],[Interface.Interface name]])-1,LEN(CombinedDelayMatch[[#This Row],[Interface.Interface name]])))&amp;"_CLK", CombinedDelayMatch[Interface.Interface name],0)),_xlfn.MAXIFS(CombinedDelayMatch[Deviation 5EV],CombinedDelayMatch[Interface.Interface name],CombinedDelayMatch[[#This Row],[Interface.Interface name]])-_xlfn.MINIFS(CombinedDelayMatch[Deviation 5EV],CombinedDelayMatch[Interface.Interface name],CombinedDelayMatch[[#This Row],[Interface.Interface name]]),CombinedDelayMatch[[#This Row],[Deviation 5EV]]-INDEX(CombinedDelayMatch[Deviation 5EV],MATCH(LEFT( CombinedDelayMatch[[#This Row],[Interface.Interface name]], IFERROR(FIND("_CLK", CombinedDelayMatch[[#This Row],[Interface.Interface name]])-1,LEN(CombinedDelayMatch[[#This Row],[Interface.Interface name]])))&amp;"_CLK", CombinedDelayMatch[Interface.Interface name],0)))</f>
        <v>0</v>
      </c>
      <c r="T532" s="2">
        <f>IF(ABS(CombinedDelayMatch[[#This Row],[I/F deviation 5EV]])&gt;CombinedDelayMatch[[#This Row],[Interface.Tolerance in ps +- wrt CLK]], IF(CombinedDelayMatch[[#This Row],[I/F deviation 5EV]]&lt;0,CombinedDelayMatch[[#This Row],[I/F deviation 5EV]]+CombinedDelayMatch[[#This Row],[Interface.Tolerance in ps +- wrt CLK]], CombinedDelayMatch[[#This Row],[I/F deviation 5EV]]-CombinedDelayMatch[[#This Row],[Interface.Tolerance in ps +- wrt CLK]]),0)</f>
        <v>0</v>
      </c>
      <c r="U532" s="4">
        <f>CombinedDelayMatch[[#This Row],[Average]]+CombinedDelayMatch[[#This Row],[5EV Adjustment]]</f>
        <v>68.316000000000003</v>
      </c>
      <c r="V532" s="4">
        <f>CombinedDelayMatch[[#This Row],[Adj. Average (ps)]]/6.5</f>
        <v>10.510153846153846</v>
      </c>
      <c r="W532" s="2">
        <f>-(CombinedDelayMatch[[#This Row],[Adj. Average (ps)]]-CombinedDelayMatch[[#This Row],[Average 2CG (ps)]])</f>
        <v>-5.1535000000000011</v>
      </c>
      <c r="X53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2CG],CombinedDelayMatch[Interface.Interface name],CombinedDelayMatch[[#This Row],[Interface.Interface name]])-_xlfn.MINIFS(CombinedDelayMatch[Adj. Deviation 2CG],CombinedDelayMatch[Interface.Interface name],CombinedDelayMatch[[#This Row],[Interface.Interface name]]),CombinedDelayMatch[[#This Row],[Adj. Deviation 2CG]]-INDEX(CombinedDelayMatch[Adj. Deviation 2CG],MATCH(LEFT( CombinedDelayMatch[[#This Row],[Interface.Interface name]], IFERROR(FIND("_CLK", CombinedDelayMatch[[#This Row],[Interface.Interface name]])-1,LEN(CombinedDelayMatch[[#This Row],[Interface.Interface name]])))&amp;"_CLK", CombinedDelayMatch[Interface.Interface name],0)))</f>
        <v>0</v>
      </c>
      <c r="Y532" s="2">
        <f>-(IFERROR(CombinedDelayMatch[[#This Row],[Adj. Average (ps)]], 0)-IFERROR(CombinedDelayMatch[[#This Row],[Average 5EV (ps)]],0))</f>
        <v>5.1535000000000082</v>
      </c>
      <c r="Z532" s="2">
        <f>IF(ISNA(MATCH(LEFT( CombinedDelayMatch[[#This Row],[Interface.Interface name]], IFERROR(FIND("_CLK", CombinedDelayMatch[[#This Row],[Interface.Interface name]])-1,LEN(CombinedDelayMatch[[#This Row],[Interface.Interface name]])))&amp;"_CLK", CombinedDelayMatch[Interface.Interface name],0)),_xlfn.MAXIFS(CombinedDelayMatch[Adj. Deviation 5EV],CombinedDelayMatch[Interface.Interface name],CombinedDelayMatch[[#This Row],[Interface.Interface name]])-_xlfn.MINIFS(CombinedDelayMatch[Adj. Deviation 5EV],CombinedDelayMatch[Interface.Interface name],CombinedDelayMatch[[#This Row],[Interface.Interface name]]),CombinedDelayMatch[[#This Row],[Adj. Deviation 5EV]]-INDEX(CombinedDelayMatch[Adj. Deviation 5EV],MATCH(LEFT( CombinedDelayMatch[[#This Row],[Interface.Interface name]], IFERROR(FIND("_CLK", CombinedDelayMatch[[#This Row],[Interface.Interface name]])-1,LEN(CombinedDelayMatch[[#This Row],[Interface.Interface name]])))&amp;"_CLK", CombinedDelayMatch[Interface.Interface name],0)))</f>
        <v>0</v>
      </c>
    </row>
  </sheetData>
  <conditionalFormatting sqref="X1:X1048576">
    <cfRule type="expression" dxfId="19" priority="2">
      <formula>ABS(X1)&gt;N1</formula>
    </cfRule>
  </conditionalFormatting>
  <conditionalFormatting sqref="Z1:Z1048576">
    <cfRule type="expression" dxfId="18" priority="1">
      <formula>ABS(Z1)&gt;N1</formula>
    </cfRule>
  </conditionalFormatting>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7BB26-DA13-4AEC-BC95-B4F376BCABBC}">
  <dimension ref="A1:K14"/>
  <sheetViews>
    <sheetView zoomScaleNormal="100" workbookViewId="0">
      <selection activeCell="D22" sqref="D22"/>
    </sheetView>
  </sheetViews>
  <sheetFormatPr defaultRowHeight="15" x14ac:dyDescent="0.25"/>
  <cols>
    <col min="1" max="1" width="16.85546875" bestFit="1" customWidth="1"/>
    <col min="2" max="2" width="18.42578125" bestFit="1" customWidth="1"/>
    <col min="3" max="3" width="21.5703125" customWidth="1"/>
    <col min="4" max="4" width="18" bestFit="1" customWidth="1"/>
    <col min="5" max="5" width="23.85546875" bestFit="1" customWidth="1"/>
    <col min="6" max="7" width="13.5703125" bestFit="1" customWidth="1"/>
    <col min="8" max="8" width="30.85546875" style="3" bestFit="1" customWidth="1"/>
    <col min="10" max="10" width="17.7109375" bestFit="1" customWidth="1"/>
  </cols>
  <sheetData>
    <row r="1" spans="1:11" x14ac:dyDescent="0.25">
      <c r="A1" t="s">
        <v>2031</v>
      </c>
      <c r="B1" t="s">
        <v>2030</v>
      </c>
      <c r="C1" t="s">
        <v>2029</v>
      </c>
      <c r="D1" t="s">
        <v>2040</v>
      </c>
      <c r="E1" t="s">
        <v>2041</v>
      </c>
      <c r="F1" t="s">
        <v>2028</v>
      </c>
      <c r="G1" t="s">
        <v>2027</v>
      </c>
      <c r="H1" s="3" t="s">
        <v>2026</v>
      </c>
      <c r="J1" t="s">
        <v>2038</v>
      </c>
      <c r="K1" t="s">
        <v>2042</v>
      </c>
    </row>
    <row r="2" spans="1:11" x14ac:dyDescent="0.25">
      <c r="A2" t="s">
        <v>2025</v>
      </c>
      <c r="B2">
        <v>414.1</v>
      </c>
      <c r="C2" t="s">
        <v>1357</v>
      </c>
      <c r="D2">
        <v>62.786999999999999</v>
      </c>
      <c r="E2" s="2">
        <f>INDEX(combined!V:V,MATCH(verificare!C2,combined!J:J,0),1)</f>
        <v>10.658192307692307</v>
      </c>
      <c r="F2">
        <f>INDEX(combined!P:P,MATCH(verificare!C2,combined!J:J,0),1)</f>
        <v>74.53</v>
      </c>
      <c r="G2">
        <f>(D2-E2)*6.5+F2</f>
        <v>413.36725000000001</v>
      </c>
      <c r="H2" s="3">
        <f t="shared" ref="H2:H12" si="0">G2-B2</f>
        <v>-0.73275000000001</v>
      </c>
      <c r="J2">
        <f>G2-$G$4</f>
        <v>8.1450000000000387</v>
      </c>
      <c r="K2">
        <f>INDEX(combined!N:N,MATCH(verificare!C2,combined!J:J,0),1)</f>
        <v>6</v>
      </c>
    </row>
    <row r="3" spans="1:11" x14ac:dyDescent="0.25">
      <c r="A3" t="s">
        <v>2024</v>
      </c>
      <c r="B3">
        <v>398.8</v>
      </c>
      <c r="C3" t="s">
        <v>1149</v>
      </c>
      <c r="D3">
        <v>62.482999999999997</v>
      </c>
      <c r="E3" s="2">
        <f>INDEX(combined!V:V,MATCH(verificare!C3,combined!J:J,0),1)</f>
        <v>11.372000000000002</v>
      </c>
      <c r="F3">
        <f>INDEX(combined!P:P,MATCH(verificare!C3,combined!J:J,0),1)</f>
        <v>72.623000000000005</v>
      </c>
      <c r="G3">
        <f t="shared" ref="G3:G11" si="1">(D3-E3)*6.5+F3</f>
        <v>404.84449999999998</v>
      </c>
      <c r="H3" s="3">
        <f t="shared" si="0"/>
        <v>6.0444999999999709</v>
      </c>
      <c r="J3">
        <f t="shared" ref="J3:J7" si="2">G3-$G$4</f>
        <v>-0.37774999999999181</v>
      </c>
      <c r="K3">
        <f>INDEX(combined!N:N,MATCH(verificare!C3,combined!J:J,0),1)</f>
        <v>1</v>
      </c>
    </row>
    <row r="4" spans="1:11" x14ac:dyDescent="0.25">
      <c r="A4" t="s">
        <v>2023</v>
      </c>
      <c r="B4">
        <v>399.3</v>
      </c>
      <c r="C4" t="s">
        <v>1141</v>
      </c>
      <c r="D4">
        <v>62.457000000000001</v>
      </c>
      <c r="E4" s="2">
        <f>INDEX(combined!V:V,MATCH(verificare!C4,combined!J:J,0),1)</f>
        <v>11.217576923076923</v>
      </c>
      <c r="F4">
        <f>INDEX(combined!P:P,MATCH(verificare!C4,combined!J:J,0),1)</f>
        <v>72.165999999999997</v>
      </c>
      <c r="G4">
        <f t="shared" si="1"/>
        <v>405.22224999999997</v>
      </c>
      <c r="H4" s="3">
        <f t="shared" si="0"/>
        <v>5.9222499999999627</v>
      </c>
      <c r="J4">
        <f t="shared" si="2"/>
        <v>0</v>
      </c>
      <c r="K4">
        <f>INDEX(combined!N:N,MATCH(verificare!C4,combined!J:J,0),1)</f>
        <v>0</v>
      </c>
    </row>
    <row r="5" spans="1:11" x14ac:dyDescent="0.25">
      <c r="A5" t="s">
        <v>2022</v>
      </c>
      <c r="B5">
        <v>412.3</v>
      </c>
      <c r="C5" t="s">
        <v>1095</v>
      </c>
      <c r="D5">
        <v>62.454999999999998</v>
      </c>
      <c r="E5" s="2">
        <f>INDEX(combined!V:V,MATCH(verificare!C5,combined!J:J,0),1)</f>
        <v>10.606269230769231</v>
      </c>
      <c r="F5">
        <f>INDEX(combined!P:P,MATCH(verificare!C5,combined!J:J,0),1)</f>
        <v>73.813999999999993</v>
      </c>
      <c r="G5">
        <f t="shared" si="1"/>
        <v>410.83074999999997</v>
      </c>
      <c r="H5" s="3">
        <f t="shared" si="0"/>
        <v>-1.469250000000045</v>
      </c>
      <c r="J5">
        <f t="shared" si="2"/>
        <v>5.6084999999999923</v>
      </c>
      <c r="K5">
        <f>INDEX(combined!N:N,MATCH(verificare!C5,combined!J:J,0),1)</f>
        <v>6</v>
      </c>
    </row>
    <row r="6" spans="1:11" x14ac:dyDescent="0.25">
      <c r="A6" t="s">
        <v>2021</v>
      </c>
      <c r="B6">
        <v>391.6</v>
      </c>
      <c r="C6" t="s">
        <v>1155</v>
      </c>
      <c r="D6">
        <v>62.658000000000001</v>
      </c>
      <c r="E6" s="2">
        <f>INDEX(combined!V:V,MATCH(verificare!C6,combined!J:J,0),1)</f>
        <v>12.214230769230769</v>
      </c>
      <c r="F6">
        <f>INDEX(combined!P:P,MATCH(verificare!C6,combined!J:J,0),1)</f>
        <v>72.711500000000001</v>
      </c>
      <c r="G6">
        <f t="shared" si="1"/>
        <v>400.596</v>
      </c>
      <c r="H6" s="3">
        <f t="shared" si="0"/>
        <v>8.9959999999999809</v>
      </c>
      <c r="J6">
        <f t="shared" si="2"/>
        <v>-4.6262499999999704</v>
      </c>
      <c r="K6">
        <f>INDEX(combined!N:N,MATCH(verificare!C6,combined!J:J,0),1)</f>
        <v>6</v>
      </c>
    </row>
    <row r="7" spans="1:11" x14ac:dyDescent="0.25">
      <c r="A7" t="s">
        <v>2020</v>
      </c>
      <c r="B7">
        <v>403.7</v>
      </c>
      <c r="C7" t="s">
        <v>1151</v>
      </c>
      <c r="D7">
        <v>62.506999999999998</v>
      </c>
      <c r="E7" s="2">
        <f>INDEX(combined!V:V,MATCH(verificare!C7,combined!J:J,0),1)</f>
        <v>11.317230769230768</v>
      </c>
      <c r="F7">
        <f>INDEX(combined!P:P,MATCH(verificare!C7,combined!J:J,0),1)</f>
        <v>73.793000000000006</v>
      </c>
      <c r="G7">
        <f t="shared" si="1"/>
        <v>406.5265</v>
      </c>
      <c r="H7" s="3">
        <f t="shared" si="0"/>
        <v>2.82650000000001</v>
      </c>
      <c r="J7">
        <f t="shared" si="2"/>
        <v>1.3042500000000246</v>
      </c>
      <c r="K7">
        <f>INDEX(combined!N:N,MATCH(verificare!C7,combined!J:J,0),1)</f>
        <v>1</v>
      </c>
    </row>
    <row r="8" spans="1:11" x14ac:dyDescent="0.25">
      <c r="A8" t="s">
        <v>2019</v>
      </c>
      <c r="B8">
        <v>470.4</v>
      </c>
      <c r="C8" t="s">
        <v>1333</v>
      </c>
      <c r="D8">
        <v>73.903000000000006</v>
      </c>
      <c r="E8" s="2">
        <f>INDEX(combined!V:V,MATCH(verificare!C8,combined!J:J,0),1)</f>
        <v>12.461000000000002</v>
      </c>
      <c r="F8">
        <f>INDEX(combined!P:P,MATCH(verificare!C8,combined!J:J,0),1)</f>
        <v>75.407000000000011</v>
      </c>
      <c r="G8">
        <f t="shared" si="1"/>
        <v>474.78000000000009</v>
      </c>
      <c r="H8" s="3">
        <f t="shared" si="0"/>
        <v>4.3800000000001091</v>
      </c>
      <c r="J8">
        <f>G8-$G$8</f>
        <v>0</v>
      </c>
      <c r="K8">
        <f>INDEX(combined!N:N,MATCH(verificare!C8,combined!J:J,0),1)</f>
        <v>1</v>
      </c>
    </row>
    <row r="9" spans="1:11" x14ac:dyDescent="0.25">
      <c r="A9" t="s">
        <v>2043</v>
      </c>
      <c r="B9">
        <v>355.2</v>
      </c>
      <c r="C9" t="s">
        <v>1353</v>
      </c>
      <c r="D9">
        <v>56.494999999999997</v>
      </c>
      <c r="E9" s="2">
        <f>INDEX(combined!V:V,MATCH(verificare!C9,combined!J:J,0),1)</f>
        <v>8.586961538461539</v>
      </c>
      <c r="F9">
        <f>INDEX(combined!P:P,MATCH(verificare!C9,combined!J:J,0),1)</f>
        <v>49.436499999999995</v>
      </c>
      <c r="G9">
        <f t="shared" ref="G9" si="3">(D9-E9)*6.5+F9</f>
        <v>360.83875</v>
      </c>
      <c r="H9" s="3">
        <f t="shared" si="0"/>
        <v>5.6387500000000159</v>
      </c>
      <c r="J9">
        <f>G9-$G$9</f>
        <v>0</v>
      </c>
      <c r="K9">
        <f>INDEX(combined!N:N,MATCH(verificare!C9,combined!J:J,0),1)</f>
        <v>0</v>
      </c>
    </row>
    <row r="10" spans="1:11" x14ac:dyDescent="0.25">
      <c r="A10" t="s">
        <v>2018</v>
      </c>
      <c r="B10">
        <v>336.2</v>
      </c>
      <c r="C10" t="s">
        <v>1305</v>
      </c>
      <c r="D10">
        <v>56.414999999999999</v>
      </c>
      <c r="E10" s="2">
        <f>INDEX(combined!V:V,MATCH(verificare!C10,combined!J:J,0),1)</f>
        <v>6.283038461538462</v>
      </c>
      <c r="F10">
        <f>INDEX(combined!P:P,MATCH(verificare!C10,combined!J:J,0),1)</f>
        <v>34.107500000000002</v>
      </c>
      <c r="G10">
        <f t="shared" si="1"/>
        <v>359.96525000000003</v>
      </c>
      <c r="H10" s="3">
        <f t="shared" si="0"/>
        <v>23.765250000000037</v>
      </c>
      <c r="J10">
        <f>G10-$G$9</f>
        <v>-0.87349999999997863</v>
      </c>
      <c r="K10">
        <f>INDEX(combined!N:N,MATCH(verificare!C10,combined!J:J,0),1)</f>
        <v>8</v>
      </c>
    </row>
    <row r="11" spans="1:11" x14ac:dyDescent="0.25">
      <c r="A11" t="s">
        <v>2039</v>
      </c>
      <c r="B11">
        <v>400.1</v>
      </c>
      <c r="C11" t="s">
        <v>1143</v>
      </c>
      <c r="D11">
        <v>62.472000000000001</v>
      </c>
      <c r="E11" s="2">
        <f>INDEX(combined!V:V,MATCH(verificare!C11,combined!J:J,0),1)</f>
        <v>11.244538461538461</v>
      </c>
      <c r="F11">
        <f>INDEX(combined!P:P,MATCH(verificare!C11,combined!J:J,0),1)</f>
        <v>73.025499999999994</v>
      </c>
      <c r="G11">
        <f t="shared" si="1"/>
        <v>406.00400000000002</v>
      </c>
      <c r="H11" s="3">
        <f t="shared" si="0"/>
        <v>5.9039999999999964</v>
      </c>
      <c r="J11">
        <f t="shared" ref="J11" si="4">G11-$G$4</f>
        <v>0.78175000000004502</v>
      </c>
      <c r="K11">
        <f>INDEX(combined!N:N,MATCH(verificare!C11,combined!J:J,0),1)</f>
        <v>1</v>
      </c>
    </row>
    <row r="12" spans="1:11" x14ac:dyDescent="0.25">
      <c r="A12" t="s">
        <v>2044</v>
      </c>
      <c r="B12">
        <v>410</v>
      </c>
      <c r="C12" t="s">
        <v>1113</v>
      </c>
      <c r="D12">
        <v>62.86</v>
      </c>
      <c r="E12" s="2">
        <f>INDEX(combined!V:V,MATCH(verificare!C12,combined!J:J,0),1)</f>
        <v>11.812230769230769</v>
      </c>
      <c r="F12">
        <f>INDEX(combined!P:P,MATCH(verificare!C12,combined!J:J,0),1)</f>
        <v>77.08250000000001</v>
      </c>
      <c r="G12">
        <f t="shared" ref="G12" si="5">(D12-E12)*6.5+F12</f>
        <v>408.89300000000003</v>
      </c>
      <c r="H12" s="3">
        <f t="shared" si="0"/>
        <v>-1.1069999999999709</v>
      </c>
      <c r="J12">
        <f t="shared" ref="J12" si="6">G12-$G$4</f>
        <v>3.670750000000055</v>
      </c>
      <c r="K12">
        <f>INDEX(combined!N:N,MATCH(verificare!C12,combined!J:J,0),1)</f>
        <v>6</v>
      </c>
    </row>
    <row r="13" spans="1:11" x14ac:dyDescent="0.25">
      <c r="A13" t="s">
        <v>2045</v>
      </c>
      <c r="B13">
        <v>411.2</v>
      </c>
      <c r="C13" t="s">
        <v>1345</v>
      </c>
      <c r="D13">
        <v>66.075999999999993</v>
      </c>
      <c r="E13" s="2">
        <f>INDEX(combined!V:V,MATCH(verificare!C13,combined!J:J,0),1)</f>
        <v>12.515884615384616</v>
      </c>
      <c r="F13">
        <f>INDEX(combined!P:P,MATCH(verificare!C13,combined!J:J,0),1)</f>
        <v>65.015000000000001</v>
      </c>
      <c r="G13">
        <f t="shared" ref="G13:G14" si="7">(D13-E13)*6.5+F13</f>
        <v>413.15574999999995</v>
      </c>
      <c r="H13" s="3">
        <f t="shared" ref="H13:H14" si="8">G13-B13</f>
        <v>1.9557499999999663</v>
      </c>
      <c r="J13">
        <f>G13-$G$13</f>
        <v>0</v>
      </c>
      <c r="K13">
        <f>INDEX(combined!N:N,MATCH(verificare!C13,combined!J:J,0),1)</f>
        <v>0</v>
      </c>
    </row>
    <row r="14" spans="1:11" x14ac:dyDescent="0.25">
      <c r="A14" t="s">
        <v>2046</v>
      </c>
      <c r="B14">
        <v>422</v>
      </c>
      <c r="C14" t="s">
        <v>1165</v>
      </c>
      <c r="D14">
        <v>66.078999999999994</v>
      </c>
      <c r="E14" s="2">
        <f>INDEX(combined!V:V,MATCH(verificare!C14,combined!J:J,0),1)</f>
        <v>11.1655</v>
      </c>
      <c r="F14">
        <f>INDEX(combined!P:P,MATCH(verificare!C14,combined!J:J,0),1)</f>
        <v>64.237499999999997</v>
      </c>
      <c r="G14">
        <f t="shared" si="7"/>
        <v>421.17524999999995</v>
      </c>
      <c r="H14" s="3">
        <f t="shared" si="8"/>
        <v>-0.82475000000005139</v>
      </c>
      <c r="J14">
        <f>G14-$G$13</f>
        <v>8.0194999999999936</v>
      </c>
      <c r="K14">
        <f>INDEX(combined!N:N,MATCH(verificare!C14,combined!J:J,0),1)</f>
        <v>8</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31E70-5036-47E5-BE3E-A88C939D3116}">
  <dimension ref="B3:J20"/>
  <sheetViews>
    <sheetView workbookViewId="0">
      <selection activeCell="I21" sqref="I21"/>
    </sheetView>
  </sheetViews>
  <sheetFormatPr defaultRowHeight="15" x14ac:dyDescent="0.25"/>
  <sheetData>
    <row r="3" spans="3:6" x14ac:dyDescent="0.25">
      <c r="C3" t="s">
        <v>2037</v>
      </c>
      <c r="D3" t="s">
        <v>2036</v>
      </c>
      <c r="E3" t="s">
        <v>2035</v>
      </c>
      <c r="F3" t="s">
        <v>2034</v>
      </c>
    </row>
    <row r="4" spans="3:6" x14ac:dyDescent="0.25">
      <c r="C4">
        <v>5.625</v>
      </c>
      <c r="D4">
        <v>9.7000000000000003E-2</v>
      </c>
      <c r="E4">
        <f t="shared" ref="E4:E17" si="0">D4*10</f>
        <v>0.97</v>
      </c>
      <c r="F4">
        <f t="shared" ref="F4:F18" si="1">C4/E4</f>
        <v>5.7989690721649483</v>
      </c>
    </row>
    <row r="5" spans="3:6" x14ac:dyDescent="0.25">
      <c r="C5">
        <v>2.8000000000000001E-2</v>
      </c>
      <c r="D5">
        <v>1E-3</v>
      </c>
      <c r="E5">
        <f t="shared" si="0"/>
        <v>0.01</v>
      </c>
      <c r="F5">
        <f t="shared" si="1"/>
        <v>2.8</v>
      </c>
    </row>
    <row r="6" spans="3:6" x14ac:dyDescent="0.25">
      <c r="C6">
        <v>0.159</v>
      </c>
      <c r="D6">
        <v>3.0000000000000001E-3</v>
      </c>
      <c r="E6">
        <f t="shared" si="0"/>
        <v>0.03</v>
      </c>
      <c r="F6">
        <f t="shared" si="1"/>
        <v>5.3000000000000007</v>
      </c>
    </row>
    <row r="7" spans="3:6" x14ac:dyDescent="0.25">
      <c r="C7">
        <v>0.47699999999999998</v>
      </c>
      <c r="D7">
        <v>8.0000000000000002E-3</v>
      </c>
      <c r="E7">
        <f t="shared" si="0"/>
        <v>0.08</v>
      </c>
      <c r="F7">
        <f t="shared" si="1"/>
        <v>5.9624999999999995</v>
      </c>
    </row>
    <row r="8" spans="3:6" x14ac:dyDescent="0.25">
      <c r="C8">
        <v>1.113</v>
      </c>
      <c r="D8">
        <v>1.9E-2</v>
      </c>
      <c r="E8">
        <f t="shared" si="0"/>
        <v>0.19</v>
      </c>
      <c r="F8">
        <f t="shared" si="1"/>
        <v>5.8578947368421055</v>
      </c>
    </row>
    <row r="9" spans="3:6" x14ac:dyDescent="0.25">
      <c r="C9">
        <v>0.63400000000000001</v>
      </c>
      <c r="D9">
        <v>1.2E-2</v>
      </c>
      <c r="E9">
        <f t="shared" si="0"/>
        <v>0.12</v>
      </c>
      <c r="F9">
        <f t="shared" si="1"/>
        <v>5.2833333333333332</v>
      </c>
    </row>
    <row r="10" spans="3:6" x14ac:dyDescent="0.25">
      <c r="C10">
        <v>0.77</v>
      </c>
      <c r="D10">
        <v>1.2E-2</v>
      </c>
      <c r="E10">
        <f t="shared" si="0"/>
        <v>0.12</v>
      </c>
      <c r="F10">
        <f t="shared" si="1"/>
        <v>6.416666666666667</v>
      </c>
    </row>
    <row r="11" spans="3:6" x14ac:dyDescent="0.25">
      <c r="C11">
        <v>0.76800000000000002</v>
      </c>
      <c r="D11">
        <v>1.2E-2</v>
      </c>
      <c r="E11">
        <f t="shared" si="0"/>
        <v>0.12</v>
      </c>
      <c r="F11">
        <f t="shared" si="1"/>
        <v>6.4</v>
      </c>
    </row>
    <row r="12" spans="3:6" x14ac:dyDescent="0.25">
      <c r="C12">
        <v>42.148000000000003</v>
      </c>
      <c r="D12">
        <v>0.63900000000000001</v>
      </c>
      <c r="E12">
        <f t="shared" si="0"/>
        <v>6.3900000000000006</v>
      </c>
      <c r="F12">
        <f t="shared" si="1"/>
        <v>6.5959311424100155</v>
      </c>
    </row>
    <row r="13" spans="3:6" x14ac:dyDescent="0.25">
      <c r="C13">
        <v>140.09800000000001</v>
      </c>
      <c r="D13">
        <v>2.1259999999999999</v>
      </c>
      <c r="E13">
        <f t="shared" si="0"/>
        <v>21.259999999999998</v>
      </c>
      <c r="F13">
        <f t="shared" si="1"/>
        <v>6.5897460018814691</v>
      </c>
    </row>
    <row r="14" spans="3:6" x14ac:dyDescent="0.25">
      <c r="C14">
        <v>64.929000000000002</v>
      </c>
      <c r="D14">
        <v>0.95</v>
      </c>
      <c r="E14">
        <f t="shared" si="0"/>
        <v>9.5</v>
      </c>
      <c r="F14">
        <f t="shared" si="1"/>
        <v>6.8346315789473691</v>
      </c>
    </row>
    <row r="15" spans="3:6" x14ac:dyDescent="0.25">
      <c r="C15">
        <v>24.565999999999999</v>
      </c>
      <c r="D15">
        <v>0.373</v>
      </c>
      <c r="E15">
        <f t="shared" si="0"/>
        <v>3.73</v>
      </c>
      <c r="F15">
        <f t="shared" si="1"/>
        <v>6.5860589812332435</v>
      </c>
    </row>
    <row r="16" spans="3:6" x14ac:dyDescent="0.25">
      <c r="C16">
        <v>0.86799999999999999</v>
      </c>
      <c r="D16">
        <v>1.4999999999999999E-2</v>
      </c>
      <c r="E16">
        <f t="shared" si="0"/>
        <v>0.15</v>
      </c>
      <c r="F16">
        <f t="shared" si="1"/>
        <v>5.7866666666666671</v>
      </c>
    </row>
    <row r="17" spans="2:10" x14ac:dyDescent="0.25">
      <c r="C17">
        <v>2.4140000000000001</v>
      </c>
      <c r="D17">
        <v>4.2000000000000003E-2</v>
      </c>
      <c r="E17">
        <f t="shared" si="0"/>
        <v>0.42000000000000004</v>
      </c>
      <c r="F17">
        <f t="shared" si="1"/>
        <v>5.7476190476190476</v>
      </c>
    </row>
    <row r="18" spans="2:10" x14ac:dyDescent="0.25">
      <c r="B18" t="s">
        <v>2033</v>
      </c>
      <c r="C18">
        <f>SUM(C4:C17)</f>
        <v>284.59699999999998</v>
      </c>
      <c r="D18">
        <f>SUM(D4:D17)</f>
        <v>4.3089999999999993</v>
      </c>
      <c r="E18">
        <f>SUM(E4:E17)</f>
        <v>43.089999999999996</v>
      </c>
      <c r="F18">
        <f t="shared" si="1"/>
        <v>6.6047110698537947</v>
      </c>
      <c r="H18">
        <v>48.231000000000002</v>
      </c>
      <c r="I18">
        <f>C18+H18</f>
        <v>332.82799999999997</v>
      </c>
    </row>
    <row r="19" spans="2:10" x14ac:dyDescent="0.25">
      <c r="J19" s="7">
        <f>I20-I18</f>
        <v>-0.93449999999995725</v>
      </c>
    </row>
    <row r="20" spans="2:10" x14ac:dyDescent="0.25">
      <c r="B20" t="s">
        <v>2032</v>
      </c>
      <c r="C20">
        <v>297.786</v>
      </c>
      <c r="D20">
        <v>4.5609999999999999</v>
      </c>
      <c r="E20">
        <v>45.61</v>
      </c>
      <c r="F20">
        <f>C20/E20</f>
        <v>6.5289629467222099</v>
      </c>
      <c r="H20">
        <v>34.107500000000002</v>
      </c>
      <c r="I20">
        <f>C20+H20</f>
        <v>331.89350000000002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b f f 9 5 9 f - 7 2 4 6 - 4 3 9 6 - 9 4 b 2 - 5 3 e 3 c d 1 6 1 1 c b "   x m l n s = " h t t p : / / s c h e m a s . m i c r o s o f t . c o m / D a t a M a s h u p " > A A A A A C g H A A B Q S w M E F A A C A A g A S 5 B L T t o E x y e n A A A A + A A A A B I A H A B D b 2 5 m a W c v U G F j a 2 F n Z S 5 4 b W w g o h g A K K A U A A A A A A A A A A A A A A A A A A A A A A A A A A A A h Y 9 N D o I w G E S v Q r q n P x A S J R 9 l 4 V Y S E 6 J x 2 5 Q K j V A M L Z a 7 u f B I X k E S R d 2 5 n M m b 5 M 3 j d o d 8 6 t r g q g a r e 5 M h h i k K l J F 9 p U 2 d o d G d w h X K O e y E P I t a B T N s b D p Z n a H G u U t K i P c e + x j 3 Q 0 0 i S h k 5 F t t S N q o T o T b W C S M V + q y q / y v E 4 f C S 4 R F O 1 j h h c Y J Z x I A s N R T a f J F o N s Y U y E 8 J m 7 F 1 4 6 C 4 M u G + B L J E I O 8 X / A l Q S w M E F A A C A A g A S 5 B L 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u Q S 0 4 r p 1 K 4 H w Q A A J U X A A A T A B w A R m 9 y b X V s Y X M v U 2 V j d G l v b j E u b S C i G A A o o B Q A A A A A A A A A A A A A A A A A A A A A A A A A A A D t W N t u 4 k g Q f Y / E P 7 Q 8 0 s p o H B R 7 k s y s Z l m J c F G 8 E y 7 B Z F Z a h F D H N G D F b k f t N i G L + P c p 3 8 D G 3 U w i 7 U r z Q F 5 i V Z W r z u m u K h 8 R E J s 7 P k V W 8 l / / W j m r n A V L z M g M f V D W 9 r + h Y S / O g / n K / v z l 8 l w / J w q q I 5 f w M w R / L Y c N M F + C p b 2 2 i V t r h o w R y v / 2 2 d O j 7 z + p 1 c 2 4 h z 1 S V 9 J A Z b I d N 3 3 K I W a y u Y i e 3 d C j + k S L s 1 l + y G w C y Z r B q t b y 7 d C D O L X j u K S W v h S o W c X f k A h b z Q 5 W S l U b t 4 j r e A 4 n r K 5 o i o a S M k H d u N Z Q m 9 r + z K G L u m 5 c G R q 6 D 3 1 O L P 7 q k v r + s d b z K Z l U E 1 Q f l O Y S 0 w U c x + j 1 O W Y / w o 8 Q M 2 K Y B n O f e U n 2 y B m o C Q V t s 1 F S a l C d g w d x s u Z b D W V 2 Q 2 L / J L F f S u x X E v u 1 x P 5 Z Y v 8 i s f 8 u s e s X M o e M s S 6 j r M s 4 6 z L S u o y 1 L q O t y 3 j r M u K 6 j L k h Y 2 5 I 7 1 r G 3 J A x N 2 T M D R l z o 8 h 8 u + v d A f M 9 a O s Z u i V 4 R l i w 7 9 / U k 9 r V g z b X 0 D g N a L i u Z W M X s 6 D O W S g Z C / 0 n c y E A E g 2 J 2 U c 3 m D 5 B N Z P y 6 8 t a F B y z G j g U 9 U L v k b A S Y Q v m W m j M g B c 9 X c g E k G C v w F L A r 0 h 9 D q p Z E I 0 r J G F 4 / Z Y w Y L F 0 H h 1 e K g P 4 C Z v D + w J o C 4 p d F O 3 B k g + 2 W b J 2 B Z 7 5 f I A d J i a 1 8 y b J y 2 j 6 y O K Y z j C b l d 9 l z o o g 1 W t U y 1 B d 8 o K G W H C + / Y f R 4 G E 0 N b u D d q v R a 7 Z L A Y N h e 9 r u D m 4 b l m m V n H f f W 9 b 0 a E T 7 / q F x Z / 7 T G J n 9 X j l 3 6 L q S c 7 i 3 p j d m o 5 y v Z X Y 6 0 1 F 7 2 C 0 z 6 X S a t + Z A 7 L z x 4 c R k h 5 o 4 v / s u x w v B C b V G k h E c E s 9 f Q e P 3 + Z K w 7 F u 0 n x e L u N A D q V k 9 H C s t P y T F s c g m o d D 8 s n 4 X N / i 2 e u b Q o z D L c u C K r H 5 Z O X C A 7 S Q H T n L g J A d O c u A k B 0 5 y 4 C Q H / m s 5 s O v x n A K I v s 5 v k w A d u M V 3 a I A k 2 y 5 N U Q V k V a s a D K f r w r n D Z k o P f I d y a i 0 J 4 Z A q y b k Z m 5 x 4 9 f y k f n P o r K 7 E Y R G q F u Z 4 8 u 7 F e V D v n Y v z l 9 2 b + 8 u m u c 2 F 6 e s 2 3 z Q F K v l e 6 R K 2 I H r S K J X i z S Z 0 e y Q A V n / 5 D l X F v z p p B T Z b T S x G D 6 P E Q V G Z 6 L J r U R P 2 Q 2 B W 1 S o p h R j p D I Q g Y Q 7 J X X M O Y K b q i q V 2 J 1 T C k G u x X e U 7 M u c H l d v r Z 9 j R U F u i s h M c S V T 8 n H S G W s K s C c W w k n 4 J / r f l E e U X i f B c T Z G 7 i E M U k W G T + X Z 4 R Q E y D s J Y 8 V I s 3 9 D + R o / e y 9 E b B Q x 5 l S A Y M W X k u w T W A F i A x H O A P p 6 j F 8 Z R 8 + 6 b U h z K W v n d v e 9 Y l j 0 3 2 K H w A m A d + i + l z 1 F k U 4 X 8 N U S w v U R j 4 T i K D 3 + C / v g z 3 t O S 4 r q k e h H h 8 c J Z z 8 W 1 L p D P 3 h R 4 B J T x F l D 6 T 1 D F j R x X U p R q B d a m p N T X H 1 B L A Q I t A B Q A A g A I A E u Q S 0 7 a B M c n p w A A A P g A A A A S A A A A A A A A A A A A A A A A A A A A A A B D b 2 5 m a W c v U G F j a 2 F n Z S 5 4 b W x Q S w E C L Q A U A A I A C A B L k E t O D 8 r p q 6 Q A A A D p A A A A E w A A A A A A A A A A A A A A A A D z A A A A W 0 N v b n R l b n R f V H l w Z X N d L n h t b F B L A Q I t A B Q A A g A I A E u Q S 0 4 r p 1 K 4 H w Q A A J U X A A A T A A A A A A A A A A A A A A A A A O Q B A A B G b 3 J t d W x h c y 9 T Z W N 0 a W 9 u M S 5 t U E s F B g A A A A A D A A M A w g A A A F A G 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k 6 A A A A A A A A 9 z k 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h j e n U y Y 2 c t c 2 Z 2 Y z c 4 N C 0 x L W 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Q 2 9 s d W 1 u T m F t Z X M i I F Z h b H V l P S J z W y Z x d W 9 0 O 0 l P I E J h b m s m c X V v d D s s J n F 1 b 3 Q 7 U G l u I E 5 1 b W J l c i Z x d W 9 0 O y w m c X V v d D t T a X R l J n F 1 b 3 Q 7 L C Z x d W 9 0 O 1 N p d G U g V H l w Z S Z x d W 9 0 O y w m c X V v d D t N a W 4 g V H J h Y 2 U g R G V s Y X k g K H B z K S Z x d W 9 0 O y w m c X V v d D t N Y X g g V H J h Y 2 U g R G V s Y X k g K H B z K S Z x d W 9 0 O 1 0 i I C 8 + P E V u d H J 5 I F R 5 c G U 9 I k Z p b G x D b 2 x 1 b W 5 U e X B l c y I g V m F s d W U 9 I n N B d 1 l H Q m d V R i I g L z 4 8 R W 5 0 c n k g V H l w Z T 0 i R m l s b E x h c 3 R V c G R h d G V k I i B W Y W x 1 Z T 0 i Z D I w M T g t M T E t M j J U M T g 6 N D k 6 N T A u N j E 3 N D M x M 1 o i I C 8 + P E V u d H J 5 I F R 5 c G U 9 I k Z p b G x F c n J v c k N v Z G U i I F Z h b H V l P S J z V W 5 r b m 9 3 b i I g L z 4 8 R W 5 0 c n k g V H l w Z T 0 i Q W R k Z W R U b 0 R h d G F N b 2 R l b C I g V m F s d W U 9 I m w w I i A v P j x F b n R y e S B U e X B l P S J O Y X Z p Z 2 F 0 a W 9 u U 3 R l c E 5 h b W U i I F Z h b H V l P S J z T m F 2 a W d h d G l v b i I g L z 4 8 R W 5 0 c n k g V H l w Z T 0 i U X V l c n l J R C I g V m F s d W U 9 I n N k N T k 1 O T F k N S 0 3 Y j E 4 L T R i Y z Q t O T F h O C 0 w Z m V h Y j g 4 M T Q 3 O T I i I C 8 + P E V u d H J 5 I F R 5 c G U 9 I l J l b G F 0 a W 9 u c 2 h p c E l u Z m 9 D b 2 5 0 Y W l u Z X I i I F Z h b H V l P S J z e y Z x d W 9 0 O 2 N v b H V t b k N v d W 5 0 J n F 1 b 3 Q 7 O j Y s J n F 1 b 3 Q 7 a 2 V 5 Q 2 9 s d W 1 u T m F t Z X M m c X V v d D s 6 W 1 0 s J n F 1 b 3 Q 7 c X V l c n l S Z W x h d G l v b n N o a X B z J n F 1 b 3 Q 7 O l t d L C Z x d W 9 0 O 2 N v b H V t b k l k Z W 5 0 a X R p Z X M m c X V v d D s 6 W y Z x d W 9 0 O 1 N l Y 3 R p b 2 4 x L 3 h j e n U y Y 2 c t c 2 Z 2 Y z c 4 N C 0 x L W U v Q 2 h h b m d l Z C B U e X B l M S 5 7 S U 8 g Q m F u a y w w f S Z x d W 9 0 O y w m c X V v d D t T Z W N 0 a W 9 u M S 9 4 Y 3 p 1 M m N n L X N m d m M 3 O D Q t M S 1 l L 0 N o Y W 5 n Z W Q g V H l w Z T E u e 1 B p b i B O d W 1 i Z X I s M X 0 m c X V v d D s s J n F 1 b 3 Q 7 U 2 V j d G l v b j E v e G N 6 d T J j Z y 1 z Z n Z j N z g 0 L T E t Z S 9 D a G F u Z 2 V k I F R 5 c G U x L n t T a X R l L D J 9 J n F 1 b 3 Q 7 L C Z x d W 9 0 O 1 N l Y 3 R p b 2 4 x L 3 h j e n U y Y 2 c t c 2 Z 2 Y z c 4 N C 0 x L W U v Q 2 h h b m d l Z C B U e X B l M S 5 7 U 2 l 0 Z S B U e X B l L D N 9 J n F 1 b 3 Q 7 L C Z x d W 9 0 O 1 N l Y 3 R p b 2 4 x L 3 h j e n U y Y 2 c t c 2 Z 2 Y z c 4 N C 0 x L W U v Q 2 h h b m d l Z C B U e X B l M S 5 7 T W l u I F R y Y W N l I E R l b G F 5 I C h w c y k s N H 0 m c X V v d D s s J n F 1 b 3 Q 7 U 2 V j d G l v b j E v e G N 6 d T J j Z y 1 z Z n Z j N z g 0 L T E t Z S 9 D a G F u Z 2 V k I F R 5 c G U x L n t N Y X g g V H J h Y 2 U g R G V s Y X k g K H B z K S w 1 f S Z x d W 9 0 O 1 0 s J n F 1 b 3 Q 7 Q 2 9 s d W 1 u Q 2 9 1 b n Q m c X V v d D s 6 N i w m c X V v d D t L Z X l D b 2 x 1 b W 5 O Y W 1 l c y Z x d W 9 0 O z p b X S w m c X V v d D t D b 2 x 1 b W 5 J Z G V u d G l 0 a W V z J n F 1 b 3 Q 7 O l s m c X V v d D t T Z W N 0 a W 9 u M S 9 4 Y 3 p 1 M m N n L X N m d m M 3 O D Q t M S 1 l L 0 N o Y W 5 n Z W Q g V H l w Z T E u e 0 l P I E J h b m s s M H 0 m c X V v d D s s J n F 1 b 3 Q 7 U 2 V j d G l v b j E v e G N 6 d T J j Z y 1 z Z n Z j N z g 0 L T E t Z S 9 D a G F u Z 2 V k I F R 5 c G U x L n t Q a W 4 g T n V t Y m V y L D F 9 J n F 1 b 3 Q 7 L C Z x d W 9 0 O 1 N l Y 3 R p b 2 4 x L 3 h j e n U y Y 2 c t c 2 Z 2 Y z c 4 N C 0 x L W U v Q 2 h h b m d l Z C B U e X B l M S 5 7 U 2 l 0 Z S w y f S Z x d W 9 0 O y w m c X V v d D t T Z W N 0 a W 9 u M S 9 4 Y 3 p 1 M m N n L X N m d m M 3 O D Q t M S 1 l L 0 N o Y W 5 n Z W Q g V H l w Z T E u e 1 N p d G U g V H l w Z S w z f S Z x d W 9 0 O y w m c X V v d D t T Z W N 0 a W 9 u M S 9 4 Y 3 p 1 M m N n L X N m d m M 3 O D Q t M S 1 l L 0 N o Y W 5 n Z W Q g V H l w Z T E u e 0 1 p b i B U c m F j Z S B E Z W x h e S A o c H M p L D R 9 J n F 1 b 3 Q 7 L C Z x d W 9 0 O 1 N l Y 3 R p b 2 4 x L 3 h j e n U y Y 2 c t c 2 Z 2 Y z c 4 N C 0 x L W U v Q 2 h h b m d l Z C B U e X B l M S 5 7 T W F 4 I F R y Y W N l I E R l b G F 5 I C h w c y k s N X 0 m c X V v d D t d L C Z x d W 9 0 O 1 J l b G F 0 a W 9 u c 2 h p c E l u Z m 8 m c X V v d D s 6 W 1 1 9 I i A v P j w v U 3 R h Y m x l R W 5 0 c m l l c z 4 8 L 0 l 0 Z W 0 + P E l 0 Z W 0 + P E l 0 Z W 1 M b 2 N h d G l v b j 4 8 S X R l b V R 5 c G U + R m 9 y b X V s Y T w v S X R l b V R 5 c G U + P E l 0 Z W 1 Q Y X R o P l N l Y 3 R p b 2 4 x L 3 h j e n U 1 Z X Y t c 2 Z 2 Y z c 4 N C 0 x L W 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U 3 R h d H V z I i B W Y W x 1 Z T 0 i c 0 N v b X B s Z X R l I i A v P j x F b n R y e S B U e X B l P S J G a W x s Q 2 9 s d W 1 u T m F t Z X M i I F Z h b H V l P S J z W y Z x d W 9 0 O 0 l P I E J h b m s m c X V v d D s s J n F 1 b 3 Q 7 U G l u I E 5 1 b W J l c i Z x d W 9 0 O y w m c X V v d D t T a X R l J n F 1 b 3 Q 7 L C Z x d W 9 0 O 1 N p d G U g V H l w Z S Z x d W 9 0 O y w m c X V v d D t N a W 4 g V H J h Y 2 U g R G V s Y X k g K H B z K S Z x d W 9 0 O y w m c X V v d D t N Y X g g V H J h Y 2 U g R G V s Y X k g K H B z K S Z x d W 9 0 O 1 0 i I C 8 + P E V u d H J 5 I F R 5 c G U 9 I k Z p b G x D b 2 x 1 b W 5 U e X B l c y I g V m F s d W U 9 I n N B d 1 l H Q m d V R i I g L z 4 8 R W 5 0 c n k g V H l w Z T 0 i R m l s b E x h c 3 R V c G R h d G V k I i B W Y W x 1 Z T 0 i Z D I w M T g t M T E t M j J U M T g 6 N D k 6 N T A u N j Q 2 O T M 5 N V o i I C 8 + P E V u d H J 5 I F R 5 c G U 9 I k Z p b G x F c n J v c k N v Z G U i I F Z h b H V l P S J z V W 5 r b m 9 3 b i I g L z 4 8 R W 5 0 c n k g V H l w Z T 0 i Q W R k Z W R U b 0 R h d G F N b 2 R l b C I g V m F s d W U 9 I m w w I i A v P j x F b n R y e S B U e X B l P S J O Y X Z p Z 2 F 0 a W 9 u U 3 R l c E 5 h b W U i I F Z h b H V l P S J z T m F 2 a W d h d G l v b i I g L z 4 8 R W 5 0 c n k g V H l w Z T 0 i U X V l c n l J R C I g V m F s d W U 9 I n N i N D F k M T Q 0 M y 0 5 Y T J l L T Q 0 N j U t Y W M y Z S 0 x N j h k N m Y 5 Y z g 3 N z A i I C 8 + P E V u d H J 5 I F R 5 c G U 9 I l J l b G F 0 a W 9 u c 2 h p c E l u Z m 9 D b 2 5 0 Y W l u Z X I i I F Z h b H V l P S J z e y Z x d W 9 0 O 2 N v b H V t b k N v d W 5 0 J n F 1 b 3 Q 7 O j Y s J n F 1 b 3 Q 7 a 2 V 5 Q 2 9 s d W 1 u T m F t Z X M m c X V v d D s 6 W 1 0 s J n F 1 b 3 Q 7 c X V l c n l S Z W x h d G l v b n N o a X B z J n F 1 b 3 Q 7 O l t d L C Z x d W 9 0 O 2 N v b H V t b k l k Z W 5 0 a X R p Z X M m c X V v d D s 6 W y Z x d W 9 0 O 1 N l Y 3 R p b 2 4 x L 3 h j e n U 1 Z X Y t c 2 Z 2 Y z c 4 N C 0 x L W U v Q 2 h h b m d l Z C B U e X B l M S 5 7 S U 8 g Q m F u a y w w f S Z x d W 9 0 O y w m c X V v d D t T Z W N 0 a W 9 u M S 9 4 Y 3 p 1 N W V 2 L X N m d m M 3 O D Q t M S 1 l L 0 N o Y W 5 n Z W Q g V H l w Z T E u e 1 B p b i B O d W 1 i Z X I s M X 0 m c X V v d D s s J n F 1 b 3 Q 7 U 2 V j d G l v b j E v e G N 6 d T V l d i 1 z Z n Z j N z g 0 L T E t Z S 9 D a G F u Z 2 V k I F R 5 c G U x L n t T a X R l L D J 9 J n F 1 b 3 Q 7 L C Z x d W 9 0 O 1 N l Y 3 R p b 2 4 x L 3 h j e n U 1 Z X Y t c 2 Z 2 Y z c 4 N C 0 x L W U v Q 2 h h b m d l Z C B U e X B l M S 5 7 U 2 l 0 Z S B U e X B l L D N 9 J n F 1 b 3 Q 7 L C Z x d W 9 0 O 1 N l Y 3 R p b 2 4 x L 3 h j e n U 1 Z X Y t c 2 Z 2 Y z c 4 N C 0 x L W U v Q 2 h h b m d l Z C B U e X B l M S 5 7 T W l u I F R y Y W N l I E R l b G F 5 I C h w c y k s N H 0 m c X V v d D s s J n F 1 b 3 Q 7 U 2 V j d G l v b j E v e G N 6 d T V l d i 1 z Z n Z j N z g 0 L T E t Z S 9 D a G F u Z 2 V k I F R 5 c G U x L n t N Y X g g V H J h Y 2 U g R G V s Y X k g K H B z K S w 1 f S Z x d W 9 0 O 1 0 s J n F 1 b 3 Q 7 Q 2 9 s d W 1 u Q 2 9 1 b n Q m c X V v d D s 6 N i w m c X V v d D t L Z X l D b 2 x 1 b W 5 O Y W 1 l c y Z x d W 9 0 O z p b X S w m c X V v d D t D b 2 x 1 b W 5 J Z G V u d G l 0 a W V z J n F 1 b 3 Q 7 O l s m c X V v d D t T Z W N 0 a W 9 u M S 9 4 Y 3 p 1 N W V 2 L X N m d m M 3 O D Q t M S 1 l L 0 N o Y W 5 n Z W Q g V H l w Z T E u e 0 l P I E J h b m s s M H 0 m c X V v d D s s J n F 1 b 3 Q 7 U 2 V j d G l v b j E v e G N 6 d T V l d i 1 z Z n Z j N z g 0 L T E t Z S 9 D a G F u Z 2 V k I F R 5 c G U x L n t Q a W 4 g T n V t Y m V y L D F 9 J n F 1 b 3 Q 7 L C Z x d W 9 0 O 1 N l Y 3 R p b 2 4 x L 3 h j e n U 1 Z X Y t c 2 Z 2 Y z c 4 N C 0 x L W U v Q 2 h h b m d l Z C B U e X B l M S 5 7 U 2 l 0 Z S w y f S Z x d W 9 0 O y w m c X V v d D t T Z W N 0 a W 9 u M S 9 4 Y 3 p 1 N W V 2 L X N m d m M 3 O D Q t M S 1 l L 0 N o Y W 5 n Z W Q g V H l w Z T E u e 1 N p d G U g V H l w Z S w z f S Z x d W 9 0 O y w m c X V v d D t T Z W N 0 a W 9 u M S 9 4 Y 3 p 1 N W V 2 L X N m d m M 3 O D Q t M S 1 l L 0 N o Y W 5 n Z W Q g V H l w Z T E u e 0 1 p b i B U c m F j Z S B E Z W x h e S A o c H M p L D R 9 J n F 1 b 3 Q 7 L C Z x d W 9 0 O 1 N l Y 3 R p b 2 4 x L 3 h j e n U 1 Z X Y t c 2 Z 2 Y z c 4 N C 0 x L W U v Q 2 h h b m d l Z C B U e X B l M S 5 7 T W F 4 I F R y Y W N l I E R l b G F 5 I C h w c y k s N X 0 m c X V v d D t d L C Z x d W 9 0 O 1 J l b G F 0 a W 9 u c 2 h p c E l u Z m 8 m c X V v d D s 6 W 1 1 9 I i A v P j w v U 3 R h Y m x l R W 5 0 c m l l c z 4 8 L 0 l 0 Z W 0 + P E l 0 Z W 0 + P E l 0 Z W 1 M b 2 N h d G l v b j 4 8 S X R l b V R 5 c G U + R m 9 y b X V s Y T w v S X R l b V R 5 c G U + P E l 0 Z W 1 Q Y X R o P l N l Y 3 R p b 2 4 x L 3 h j e n U 1 Z X Y t c 2 Z 2 Y z c 4 N C 0 x L W U v U 2 9 1 c m N l P C 9 J d G V t U G F 0 a D 4 8 L 0 l 0 Z W 1 M b 2 N h d G l v b j 4 8 U 3 R h Y m x l R W 5 0 c m l l c y A v P j w v S X R l b T 4 8 S X R l b T 4 8 S X R l b U x v Y 2 F 0 a W 9 u P j x J d G V t V H l w Z T 5 G b 3 J t d W x h P C 9 J d G V t V H l w Z T 4 8 S X R l b V B h d G g + U 2 V j d G l v b j E v e G N 6 d T V l d i 1 z Z n Z j N z g 0 L T E t Z S 9 D a G F u Z 2 V k J T I w V H l w Z T w v S X R l b V B h d G g + P C 9 J d G V t T G 9 j Y X R p b 2 4 + P F N 0 Y W J s Z U V u d H J p Z X M g L z 4 8 L 0 l 0 Z W 0 + P E l 0 Z W 0 + P E l 0 Z W 1 M b 2 N h d G l v b j 4 8 S X R l b V R 5 c G U + R m 9 y b X V s Y T w v S X R l b V R 5 c G U + P E l 0 Z W 1 Q Y X R o P l N l Y 3 R p b 2 4 x L 3 h j e n U 1 Z X Y t c 2 Z 2 Y z c 4 N C 0 x L W U v U H J v b W 9 0 Z W Q l M j B I Z W F k Z X J z P C 9 J d G V t U G F 0 a D 4 8 L 0 l 0 Z W 1 M b 2 N h d G l v b j 4 8 U 3 R h Y m x l R W 5 0 c m l l c y A v P j w v S X R l b T 4 8 S X R l b T 4 8 S X R l b U x v Y 2 F 0 a W 9 u P j x J d G V t V H l w Z T 5 G b 3 J t d W x h P C 9 J d G V t V H l w Z T 4 8 S X R l b V B h d G g + U 2 V j d G l v b j E v e G N 6 d T V l d i 1 z Z n Z j N z g 0 L T E t Z S 9 D a G F u Z 2 V k J T I w V H l w Z T E 8 L 0 l 0 Z W 1 Q Y X R o P j w v S X R l b U x v Y 2 F 0 a W 9 u P j x T d G F i b G V F b n R y a W V z I C 8 + P C 9 J d G V t P j x J d G V t P j x J d G V t T G 9 j Y X R p b 2 4 + P E l 0 Z W 1 U e X B l P k Z v c m 1 1 b G E 8 L 0 l 0 Z W 1 U e X B l P j x J d G V t U G F 0 a D 5 T Z W N 0 a W 9 u M S 9 4 Y 3 p 1 M m N n L X N m d m M 3 O D Q t M S 1 l L 1 N v d X J j Z T w v S X R l b V B h d G g + P C 9 J d G V t T G 9 j Y X R p b 2 4 + P F N 0 Y W J s Z U V u d H J p Z X M g L z 4 8 L 0 l 0 Z W 0 + P E l 0 Z W 0 + P E l 0 Z W 1 M b 2 N h d G l v b j 4 8 S X R l b V R 5 c G U + R m 9 y b X V s Y T w v S X R l b V R 5 c G U + P E l 0 Z W 1 Q Y X R o P l N l Y 3 R p b 2 4 x L 3 h j e n U y Y 2 c t c 2 Z 2 Y z c 4 N C 0 x L W U v Q 2 h h b m d l Z C U y M F R 5 c G U 8 L 0 l 0 Z W 1 Q Y X R o P j w v S X R l b U x v Y 2 F 0 a W 9 u P j x T d G F i b G V F b n R y a W V z I C 8 + P C 9 J d G V t P j x J d G V t P j x J d G V t T G 9 j Y X R p b 2 4 + P E l 0 Z W 1 U e X B l P k Z v c m 1 1 b G E 8 L 0 l 0 Z W 1 U e X B l P j x J d G V t U G F 0 a D 5 T Z W N 0 a W 9 u M S 9 4 Y 3 p 1 M m N n L X N m d m M 3 O D Q t M S 1 l L 1 B y b 2 1 v d G V k J T I w S G V h Z G V y c z w v S X R l b V B h d G g + P C 9 J d G V t T G 9 j Y X R p b 2 4 + P F N 0 Y W J s Z U V u d H J p Z X M g L z 4 8 L 0 l 0 Z W 0 + P E l 0 Z W 0 + P E l 0 Z W 1 M b 2 N h d G l v b j 4 8 S X R l b V R 5 c G U + R m 9 y b X V s Y T w v S X R l b V R 5 c G U + P E l 0 Z W 1 Q Y X R o P l N l Y 3 R p b 2 4 x L 3 h j e n U y Y 2 c t c 2 Z 2 Y z c 4 N C 0 x L W U v Q 2 h h b m d l Z C U y M F R 5 c G U x P C 9 J d G V t U G F 0 a D 4 8 L 0 l 0 Z W 1 M b 2 N h d G l v b j 4 8 U 3 R h Y m x l R W 5 0 c m l l c y A v P j w v S X R l b T 4 8 S X R l b T 4 8 S X R l b U x v Y 2 F 0 a W 9 u P j x J d G V t V H l w Z T 5 G b 3 J t d W x h P C 9 J d G V t V H l w Z T 4 8 S X R l b V B h d G g + U 2 V j d G l v b j E v T W V y Z 2 U x 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N v b W J p b m V k R G V s Y X l N Y X R j a C I g L z 4 8 R W 5 0 c n k g V H l w Z T 0 i R m l s b G V k Q 2 9 t c G x l d G V S Z X N 1 b H R U b 1 d v c m t z a G V l d C I g V m F s d W U 9 I m w x I i A v P j x F b n R y e S B U e X B l P S J G a W x s T G F z d F V w Z G F 0 Z W Q i I F Z h b H V l P S J k M j A x O S 0 w M i 0 x M V Q x N j o w M j o y M y 4 y N D M 5 N j c z W i I g L z 4 8 R W 5 0 c n k g V H l w Z T 0 i U X V l c n l J R C I g V m F s d W U 9 I n M 0 M D g z Z m M 2 Z i 0 0 Z D M z L T R m N G Q t O W U 1 Z i 0 5 Y z U x Y j N k M T c y M G E i I C 8 + P E V u d H J 5 I F R 5 c G U 9 I k Z p b G x D b 2 x 1 b W 5 U e X B l c y I g V m F s d W U 9 I n N B d 1 l H Q m d V R k F 3 W U d C Z 1 V G Q U F B P S I g L z 4 8 R W 5 0 c n k g V H l w Z T 0 i R m l s b F R h c m d l d E 5 h b W V D d X N 0 b 2 1 p e m V k I i B W Y W x 1 Z T 0 i b D E i I C 8 + P E V u d H J 5 I F R 5 c G U 9 I k Z p b G x F c n J v c k N v d W 5 0 I i B W Y W x 1 Z T 0 i b D A i I C 8 + P E V u d H J 5 I F R 5 c G U 9 I k Z p b G x D b 2 x 1 b W 5 O Y W 1 l c y I g V m F s d W U 9 I n N b J n F 1 b 3 Q 7 S U 8 g Q m F u a y Z x d W 9 0 O y w m c X V v d D t Q a W 4 g T n V t Y m V y J n F 1 b 3 Q 7 L C Z x d W 9 0 O 1 N p d G U m c X V v d D s s J n F 1 b 3 Q 7 U 2 l 0 Z S B U e X B l J n F 1 b 3 Q 7 L C Z x d W 9 0 O 0 1 p b i B U c m F j Z S B E Z W x h e S A o c H M p J n F 1 b 3 Q 7 L C Z x d W 9 0 O 0 1 h e C B U c m F j Z S B E Z W x h e S A o c H M p J n F 1 b 3 Q 7 L C Z x d W 9 0 O 3 h j e n U 1 Z X Y t c 2 Z 2 Y z c 4 N C 0 x L W U u S U 8 g Q m F u a y Z x d W 9 0 O y w m c X V v d D t 4 Y 3 p 1 N W V 2 L X N m d m M 3 O D Q t M S 1 l L l B p b i B O d W 1 i Z X I m c X V v d D s s J n F 1 b 3 Q 7 e G N 6 d T V l d i 1 z Z n Z j N z g 0 L T E t Z S 5 T a X R l J n F 1 b 3 Q 7 L C Z x d W 9 0 O 3 h j e n U 1 Z X Y t c 2 Z 2 Y z c 4 N C 0 x L W U u U 2 l 0 Z S B U e X B l J n F 1 b 3 Q 7 L C Z x d W 9 0 O 3 h j e n U 1 Z X Y t c 2 Z 2 Y z c 4 N C 0 x L W U u T W l u I F R y Y W N l I E R l b G F 5 I C h w c y k m c X V v d D s s J n F 1 b 3 Q 7 e G N 6 d T V l d i 1 z Z n Z j N z g 0 L T E t Z S 5 N Y X g g V H J h Y 2 U g R G V s Y X k g K H B z K S Z x d W 9 0 O y w m c X V v d D t J b n R l c m Z h Y 2 U u S W 5 0 Z X J m Y W N l I G 5 h b W U m c X V v d D s s J n F 1 b 3 Q 7 S W 5 0 Z X J m Y W N l L l R v b G V y Y W 5 j Z S B p b i B w c y A r L S B 3 c n Q g Q 0 x L J n F 1 b 3 Q 7 X S I g L z 4 8 R W 5 0 c n k g V H l w Z T 0 i R m l s b E V y c m 9 y Q 2 9 k Z S I g V m F s d W U 9 I n N V b m t u b 3 d u I i A v P j x F b n R y e S B U e X B l P S J G a W x s U 3 R h d H V z I i B W Y W x 1 Z T 0 i c 0 N v b X B s Z X R l I i A v P j x F b n R y e S B U e X B l P S J G a W x s Q 2 9 1 b n Q i I F Z h b H V l P S J s N T M x I i A v P j x F b n R y e S B U e X B l P S J S Z W x h d G l v b n N o a X B J b m Z v Q 2 9 u d G F p b m V y I i B W Y W x 1 Z T 0 i c 3 s m c X V v d D t j b 2 x 1 b W 5 D b 3 V u d C Z x d W 9 0 O z o x N C w m c X V v d D t r Z X l D b 2 x 1 b W 5 O Y W 1 l c y Z x d W 9 0 O z p b X S w m c X V v d D t x d W V y e V J l b G F 0 a W 9 u c 2 h p c H M m c X V v d D s 6 W 3 s m c X V v d D t r Z X l D b 2 x 1 b W 5 D b 3 V u d C Z x d W 9 0 O z o x L C Z x d W 9 0 O 2 t l e U N v b H V t b i Z x d W 9 0 O z o x L C Z x d W 9 0 O 2 9 0 a G V y S 2 V 5 Q 2 9 s d W 1 u S W R l b n R p d H k m c X V v d D s 6 J n F 1 b 3 Q 7 U 2 V j d G l v b j E v e G N 6 d T V l d i 1 z Z n Z j N z g 0 L T E t Z S 9 D a G F u Z 2 V k I F R 5 c G U x L n t Q a W 4 g T n V t Y m V y L D F 9 J n F 1 b 3 Q 7 L C Z x d W 9 0 O 0 t l e U N v b H V t b k N v d W 5 0 J n F 1 b 3 Q 7 O j F 9 L H s m c X V v d D t r Z X l D b 2 x 1 b W 5 D b 3 V u d C Z x d W 9 0 O z o x L C Z x d W 9 0 O 2 t l e U N v b H V t b i Z x d W 9 0 O z o x L C Z x d W 9 0 O 2 9 0 a G V y S 2 V 5 Q 2 9 s d W 1 u S W R l b n R p d H k m c X V v d D s 6 J n F 1 b 3 Q 7 U 2 V j d G l v b j E v S W 5 0 Z X J m Y W N l L 0 N o Y W 5 n Z W Q g V H l w Z S 5 7 U G l u I E 5 1 b W J l c i w x f S Z x d W 9 0 O y w m c X V v d D t L Z X l D b 2 x 1 b W 5 D b 3 V u d C Z x d W 9 0 O z o x f V 0 s J n F 1 b 3 Q 7 Y 2 9 s d W 1 u S W R l b n R p d G l l c y Z x d W 9 0 O z p b J n F 1 b 3 Q 7 U 2 V j d G l v b j E v e G N 6 d T J j Z y 1 z Z n Z j N z g 0 L T E t Z S 9 D a G F u Z 2 V k I F R 5 c G U x L n t J T y B C Y W 5 r L D B 9 J n F 1 b 3 Q 7 L C Z x d W 9 0 O 1 N l Y 3 R p b 2 4 x L 3 h j e n U y Y 2 c t c 2 Z 2 Y z c 4 N C 0 x L W U v Q 2 h h b m d l Z C B U e X B l M S 5 7 U G l u I E 5 1 b W J l c i w x f S Z x d W 9 0 O y w m c X V v d D t T Z W N 0 a W 9 u M S 9 4 Y 3 p 1 M m N n L X N m d m M 3 O D Q t M S 1 l L 0 N o Y W 5 n Z W Q g V H l w Z T E u e 1 N p d G U s M n 0 m c X V v d D s s J n F 1 b 3 Q 7 U 2 V j d G l v b j E v e G N 6 d T J j Z y 1 z Z n Z j N z g 0 L T E t Z S 9 D a G F u Z 2 V k I F R 5 c G U x L n t T a X R l I F R 5 c G U s M 3 0 m c X V v d D s s J n F 1 b 3 Q 7 U 2 V j d G l v b j E v e G N 6 d T J j Z y 1 z Z n Z j N z g 0 L T E t Z S 9 D a G F u Z 2 V k I F R 5 c G U x L n t N a W 4 g V H J h Y 2 U g R G V s Y X k g K H B z K S w 0 f S Z x d W 9 0 O y w m c X V v d D t T Z W N 0 a W 9 u M S 9 4 Y 3 p 1 M m N n L X N m d m M 3 O D Q t M S 1 l L 0 N o Y W 5 n Z W Q g V H l w Z T E u e 0 1 h e C B U c m F j Z S B E Z W x h e S A o c H M p L D V 9 J n F 1 b 3 Q 7 L C Z x d W 9 0 O 1 N l Y 3 R p b 2 4 x L 3 h j e n U 1 Z X Y t c 2 Z 2 Y z c 4 N C 0 x L W U v Q 2 h h b m d l Z C B U e X B l M S 5 7 S U 8 g Q m F u a y w w f S Z x d W 9 0 O y w m c X V v d D t T Z W N 0 a W 9 u M S 9 4 Y 3 p 1 N W V 2 L X N m d m M 3 O D Q t M S 1 l L 0 N o Y W 5 n Z W Q g V H l w Z T E u e 1 B p b i B O d W 1 i Z X I s M X 0 m c X V v d D s s J n F 1 b 3 Q 7 U 2 V j d G l v b j E v e G N 6 d T V l d i 1 z Z n Z j N z g 0 L T E t Z S 9 D a G F u Z 2 V k I F R 5 c G U x L n t T a X R l L D J 9 J n F 1 b 3 Q 7 L C Z x d W 9 0 O 1 N l Y 3 R p b 2 4 x L 3 h j e n U 1 Z X Y t c 2 Z 2 Y z c 4 N C 0 x L W U v Q 2 h h b m d l Z C B U e X B l M S 5 7 U 2 l 0 Z S B U e X B l L D N 9 J n F 1 b 3 Q 7 L C Z x d W 9 0 O 1 N l Y 3 R p b 2 4 x L 3 h j e n U 1 Z X Y t c 2 Z 2 Y z c 4 N C 0 x L W U v Q 2 h h b m d l Z C B U e X B l M S 5 7 T W l u I F R y Y W N l I E R l b G F 5 I C h w c y k s N H 0 m c X V v d D s s J n F 1 b 3 Q 7 U 2 V j d G l v b j E v e G N 6 d T V l d i 1 z Z n Z j N z g 0 L T E t Z S 9 D a G F u Z 2 V k I F R 5 c G U x L n t N Y X g g V H J h Y 2 U g R G V s Y X k g K H B z K S w 1 f S Z x d W 9 0 O y w m c X V v d D t T Z W N 0 a W 9 u M S 9 J b n R l c m Z h Y 2 U v Q 2 h h b m d l Z C B U e X B l L n t J b n R l c m Z h Y 2 U g b m F t Z S w 0 f S Z x d W 9 0 O y w m c X V v d D t T Z W N 0 a W 9 u M S 9 J b n R l c m Z h Y 2 U v S W 5 0 Z X J m Y W N l X 1 N o Z W V 0 L n t D b 2 x 1 b W 4 2 L D V 9 J n F 1 b 3 Q 7 X S w m c X V v d D t D b 2 x 1 b W 5 D b 3 V u d C Z x d W 9 0 O z o x N C w m c X V v d D t L Z X l D b 2 x 1 b W 5 O Y W 1 l c y Z x d W 9 0 O z p b X S w m c X V v d D t D b 2 x 1 b W 5 J Z G V u d G l 0 a W V z J n F 1 b 3 Q 7 O l s m c X V v d D t T Z W N 0 a W 9 u M S 9 4 Y 3 p 1 M m N n L X N m d m M 3 O D Q t M S 1 l L 0 N o Y W 5 n Z W Q g V H l w Z T E u e 0 l P I E J h b m s s M H 0 m c X V v d D s s J n F 1 b 3 Q 7 U 2 V j d G l v b j E v e G N 6 d T J j Z y 1 z Z n Z j N z g 0 L T E t Z S 9 D a G F u Z 2 V k I F R 5 c G U x L n t Q a W 4 g T n V t Y m V y L D F 9 J n F 1 b 3 Q 7 L C Z x d W 9 0 O 1 N l Y 3 R p b 2 4 x L 3 h j e n U y Y 2 c t c 2 Z 2 Y z c 4 N C 0 x L W U v Q 2 h h b m d l Z C B U e X B l M S 5 7 U 2 l 0 Z S w y f S Z x d W 9 0 O y w m c X V v d D t T Z W N 0 a W 9 u M S 9 4 Y 3 p 1 M m N n L X N m d m M 3 O D Q t M S 1 l L 0 N o Y W 5 n Z W Q g V H l w Z T E u e 1 N p d G U g V H l w Z S w z f S Z x d W 9 0 O y w m c X V v d D t T Z W N 0 a W 9 u M S 9 4 Y 3 p 1 M m N n L X N m d m M 3 O D Q t M S 1 l L 0 N o Y W 5 n Z W Q g V H l w Z T E u e 0 1 p b i B U c m F j Z S B E Z W x h e S A o c H M p L D R 9 J n F 1 b 3 Q 7 L C Z x d W 9 0 O 1 N l Y 3 R p b 2 4 x L 3 h j e n U y Y 2 c t c 2 Z 2 Y z c 4 N C 0 x L W U v Q 2 h h b m d l Z C B U e X B l M S 5 7 T W F 4 I F R y Y W N l I E R l b G F 5 I C h w c y k s N X 0 m c X V v d D s s J n F 1 b 3 Q 7 U 2 V j d G l v b j E v e G N 6 d T V l d i 1 z Z n Z j N z g 0 L T E t Z S 9 D a G F u Z 2 V k I F R 5 c G U x L n t J T y B C Y W 5 r L D B 9 J n F 1 b 3 Q 7 L C Z x d W 9 0 O 1 N l Y 3 R p b 2 4 x L 3 h j e n U 1 Z X Y t c 2 Z 2 Y z c 4 N C 0 x L W U v Q 2 h h b m d l Z C B U e X B l M S 5 7 U G l u I E 5 1 b W J l c i w x f S Z x d W 9 0 O y w m c X V v d D t T Z W N 0 a W 9 u M S 9 4 Y 3 p 1 N W V 2 L X N m d m M 3 O D Q t M S 1 l L 0 N o Y W 5 n Z W Q g V H l w Z T E u e 1 N p d G U s M n 0 m c X V v d D s s J n F 1 b 3 Q 7 U 2 V j d G l v b j E v e G N 6 d T V l d i 1 z Z n Z j N z g 0 L T E t Z S 9 D a G F u Z 2 V k I F R 5 c G U x L n t T a X R l I F R 5 c G U s M 3 0 m c X V v d D s s J n F 1 b 3 Q 7 U 2 V j d G l v b j E v e G N 6 d T V l d i 1 z Z n Z j N z g 0 L T E t Z S 9 D a G F u Z 2 V k I F R 5 c G U x L n t N a W 4 g V H J h Y 2 U g R G V s Y X k g K H B z K S w 0 f S Z x d W 9 0 O y w m c X V v d D t T Z W N 0 a W 9 u M S 9 4 Y 3 p 1 N W V 2 L X N m d m M 3 O D Q t M S 1 l L 0 N o Y W 5 n Z W Q g V H l w Z T E u e 0 1 h e C B U c m F j Z S B E Z W x h e S A o c H M p L D V 9 J n F 1 b 3 Q 7 L C Z x d W 9 0 O 1 N l Y 3 R p b 2 4 x L 0 l u d G V y Z m F j Z S 9 D a G F u Z 2 V k I F R 5 c G U u e 0 l u d G V y Z m F j Z S B u Y W 1 l L D R 9 J n F 1 b 3 Q 7 L C Z x d W 9 0 O 1 N l Y 3 R p b 2 4 x L 0 l u d G V y Z m F j Z S 9 J b n R l c m Z h Y 2 V f U 2 h l Z X Q u e 0 N v b H V t b j Y s N X 0 m c X V v d D t d L C Z x d W 9 0 O 1 J l b G F 0 a W 9 u c 2 h p c E l u Z m 8 m c X V v d D s 6 W 3 s m c X V v d D t r Z X l D b 2 x 1 b W 5 D b 3 V u d C Z x d W 9 0 O z o x L C Z x d W 9 0 O 2 t l e U N v b H V t b i Z x d W 9 0 O z o x L C Z x d W 9 0 O 2 9 0 a G V y S 2 V 5 Q 2 9 s d W 1 u S W R l b n R p d H k m c X V v d D s 6 J n F 1 b 3 Q 7 U 2 V j d G l v b j E v e G N 6 d T V l d i 1 z Z n Z j N z g 0 L T E t Z S 9 D a G F u Z 2 V k I F R 5 c G U x L n t Q a W 4 g T n V t Y m V y L D F 9 J n F 1 b 3 Q 7 L C Z x d W 9 0 O 0 t l e U N v b H V t b k N v d W 5 0 J n F 1 b 3 Q 7 O j F 9 L H s m c X V v d D t r Z X l D b 2 x 1 b W 5 D b 3 V u d C Z x d W 9 0 O z o x L C Z x d W 9 0 O 2 t l e U N v b H V t b i Z x d W 9 0 O z o x L C Z x d W 9 0 O 2 9 0 a G V y S 2 V 5 Q 2 9 s d W 1 u S W R l b n R p d H k m c X V v d D s 6 J n F 1 b 3 Q 7 U 2 V j d G l v b j E v S W 5 0 Z X J m Y W N l L 0 N o Y W 5 n Z W Q g V H l w Z S 5 7 U G l u I E 5 1 b W J l c i w x f S Z x d W 9 0 O y w m c X V v d D t L Z X l D b 2 x 1 b W 5 D b 3 V u d C Z x d W 9 0 O z o x f V 1 9 I i A v P j x F b n R y e S B U e X B l P S J B Z G R l Z F R v R G F 0 Y U 1 v Z G V s I i B W Y W x 1 Z T 0 i b D A i I C 8 + P C 9 T d G F i b G V F b n R y a W V z P j w v S X R l b T 4 8 S X R l b T 4 8 S X R l b U x v Y 2 F 0 a W 9 u P j x J d G V t V H l w Z T 5 G b 3 J t d W x h P C 9 J d G V t V H l w Z T 4 8 S X R l b V B h d G g + U 2 V j d G l v b j E v T W V y Z 2 U x L 1 N v d X J j Z T w v S X R l b V B h d G g + P C 9 J d G V t T G 9 j Y X R p b 2 4 + P F N 0 Y W J s Z U V u d H J p Z X M g L z 4 8 L 0 l 0 Z W 0 + P E l 0 Z W 0 + P E l 0 Z W 1 M b 2 N h d G l v b j 4 8 S X R l b V R 5 c G U + R m 9 y b X V s Y T w v S X R l b V R 5 c G U + P E l 0 Z W 1 Q Y X R o P l N l Y 3 R p b 2 4 x L 3 h j e n U y Y 2 c t c 2 Z 2 Y z c 4 N C 0 x L W U v U m V t b 3 Z l Z C U y M E 9 0 a G V y J T I w Q 2 9 s d W 1 u c z w v S X R l b V B h d G g + P C 9 J d G V t T G 9 j Y X R p b 2 4 + P F N 0 Y W J s Z U V u d H J p Z X M g L z 4 8 L 0 l 0 Z W 0 + P E l 0 Z W 0 + P E l 0 Z W 1 M b 2 N h d G l v b j 4 8 S X R l b V R 5 c G U + R m 9 y b X V s Y T w v S X R l b V R 5 c G U + P E l 0 Z W 1 Q Y X R o P l N l Y 3 R p b 2 4 x L 3 h j e n U 1 Z X Y t c 2 Z 2 Y z c 4 N C 0 x L W U v U m V t b 3 Z l Z C U y M E 9 0 a G V y J T I w Q 2 9 s d W 1 u c z w v S X R l b V B h d G g + P C 9 J d G V t T G 9 j Y X R p b 2 4 + P F N 0 Y W J s Z U V u d H J p Z X M g L z 4 8 L 0 l 0 Z W 0 + P E l 0 Z W 0 + P E l 0 Z W 1 M b 2 N h d G l v b j 4 8 S X R l b V R 5 c G U + R m 9 y b X V s Y T w v S X R l b V R 5 c G U + P E l 0 Z W 1 Q Y X R o P l N l Y 3 R p b 2 4 x L 0 1 l c m d l M S 9 F e H B h b m R l Z C U y M H h j e n U 1 Z X Y t c 2 Z 2 Y z c 4 N C 0 x L W U 8 L 0 l 0 Z W 1 Q Y X R o P j w v S X R l b U x v Y 2 F 0 a W 9 u P j x T d G F i b G V F b n R y a W V z I C 8 + P C 9 J d G V t P j x J d G V t P j x J d G V t T G 9 j Y X R p b 2 4 + P E l 0 Z W 1 U e X B l P k Z v c m 1 1 b G E 8 L 0 l 0 Z W 1 U e X B l P j x J d G V t U G F 0 a D 5 T Z W N 0 a W 9 u M S 9 J b n R l c m Z h Y 2 U 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V G F i b G U i I C 8 + P E V u d H J 5 I F R 5 c G U 9 I k J 1 Z m Z l c k 5 l e H R S Z W Z y Z X N o I i B W Y W x 1 Z T 0 i b D E i I C 8 + P E V u d H J 5 I F R 5 c G U 9 I k Z p b G x l Z E N v b X B s Z X R l U m V z d W x 0 V G 9 X b 3 J r c 2 h l Z X Q i I F Z h b H V l P S J s M C I g L z 4 8 R W 5 0 c n k g V H l w Z T 0 i U m V s Y X R p b 2 5 z a G l w S W 5 m b 0 N v b n R h a W 5 l c i I g V m F s d W U 9 I n N 7 J n F 1 b 3 Q 7 Y 2 9 s d W 1 u Q 2 9 1 b n Q m c X V v d D s 6 N S w m c X V v d D t r Z X l D b 2 x 1 b W 5 O Y W 1 l c y Z x d W 9 0 O z p b X S w m c X V v d D t x d W V y e V J l b G F 0 a W 9 u c 2 h p c H M m c X V v d D s 6 W 1 0 s J n F 1 b 3 Q 7 Y 2 9 s d W 1 u S W R l b n R p d G l l c y Z x d W 9 0 O z p b J n F 1 b 3 Q 7 U 2 V j d G l v b j E v S W 5 0 Z X J m Y W N l L 0 N o Y W 5 n Z W Q g V H l w Z S 5 7 S U 8 g Q m F u a y w w f S Z x d W 9 0 O y w m c X V v d D t T Z W N 0 a W 9 u M S 9 J b n R l c m Z h Y 2 U v Q 2 h h b m d l Z C B U e X B l L n t Q a W 4 g T n V t Y m V y L D F 9 J n F 1 b 3 Q 7 L C Z x d W 9 0 O 1 N l Y 3 R p b 2 4 x L 0 l u d G V y Z m F j Z S 9 D a G F u Z 2 V k I F R 5 c G U u e 1 N p d G U s M n 0 m c X V v d D s s J n F 1 b 3 Q 7 U 2 V j d G l v b j E v S W 5 0 Z X J m Y W N l L 0 N o Y W 5 n Z W Q g V H l w Z S 5 7 U 2 l 0 Z S B U e X B l L D N 9 J n F 1 b 3 Q 7 L C Z x d W 9 0 O 1 N l Y 3 R p b 2 4 x L 0 l u d G V y Z m F j Z S 9 D a G F u Z 2 V k I F R 5 c G U u e 0 l u d G V y Z m F j Z S B u Y W 1 l L D R 9 J n F 1 b 3 Q 7 X S w m c X V v d D t D b 2 x 1 b W 5 D b 3 V u d C Z x d W 9 0 O z o 1 L C Z x d W 9 0 O 0 t l e U N v b H V t b k 5 h b W V z J n F 1 b 3 Q 7 O l t d L C Z x d W 9 0 O 0 N v b H V t b k l k Z W 5 0 a X R p Z X M m c X V v d D s 6 W y Z x d W 9 0 O 1 N l Y 3 R p b 2 4 x L 0 l u d G V y Z m F j Z S 9 D a G F u Z 2 V k I F R 5 c G U u e 0 l P I E J h b m s s M H 0 m c X V v d D s s J n F 1 b 3 Q 7 U 2 V j d G l v b j E v S W 5 0 Z X J m Y W N l L 0 N o Y W 5 n Z W Q g V H l w Z S 5 7 U G l u I E 5 1 b W J l c i w x f S Z x d W 9 0 O y w m c X V v d D t T Z W N 0 a W 9 u M S 9 J b n R l c m Z h Y 2 U v Q 2 h h b m d l Z C B U e X B l L n t T a X R l L D J 9 J n F 1 b 3 Q 7 L C Z x d W 9 0 O 1 N l Y 3 R p b 2 4 x L 0 l u d G V y Z m F j Z S 9 D a G F u Z 2 V k I F R 5 c G U u e 1 N p d G U g V H l w Z S w z f S Z x d W 9 0 O y w m c X V v d D t T Z W N 0 a W 9 u M S 9 J b n R l c m Z h Y 2 U v Q 2 h h b m d l Z C B U e X B l L n t J b n R l c m Z h Y 2 U g b m F t Z S w 0 f S Z x d W 9 0 O 1 0 s J n F 1 b 3 Q 7 U m V s Y X R p b 2 5 z a G l w S W 5 m b y Z x d W 9 0 O z p b X X 0 i I C 8 + P E V u d H J 5 I F R 5 c G U 9 I k Z p b G x T d G F 0 d X M i I F Z h b H V l P S J z Q 2 9 t c G x l d G U i I C 8 + P E V u d H J 5 I F R 5 c G U 9 I k Z p b G x D b 2 x 1 b W 5 O Y W 1 l c y I g V m F s d W U 9 I n N b J n F 1 b 3 Q 7 S U 8 g Q m F u a y Z x d W 9 0 O y w m c X V v d D t Q a W 4 g T n V t Y m V y J n F 1 b 3 Q 7 L C Z x d W 9 0 O 1 N p d G U m c X V v d D s s J n F 1 b 3 Q 7 U 2 l 0 Z S B U e X B l J n F 1 b 3 Q 7 L C Z x d W 9 0 O 0 l u d G V y Z m F j Z S B u Y W 1 l J n F 1 b 3 Q 7 X S I g L z 4 8 R W 5 0 c n k g V H l w Z T 0 i R m l s b E N v b H V t b l R 5 c G V z I i B W Y W x 1 Z T 0 i c 0 F 3 W U d C Z 0 E 9 I i A v P j x F b n R y e S B U e X B l P S J G a W x s T G F z d F V w Z G F 0 Z W Q i I F Z h b H V l P S J k M j A x O C 0 x M S 0 y M l Q x O D o 0 O T o 1 M C 4 2 N z c 0 N T k 3 W i I g L z 4 8 R W 5 0 c n k g V H l w Z T 0 i R m l s b E V y c m 9 y Q 2 9 k Z S I g V m F s d W U 9 I n N V b m t u b 3 d u I i A v P j x F b n R y e S B U e X B l P S J B Z G R l Z F R v R G F 0 Y U 1 v Z G V s I i B W Y W x 1 Z T 0 i b D A i I C 8 + P C 9 T d G F i b G V F b n R y a W V z P j w v S X R l b T 4 8 S X R l b T 4 8 S X R l b U x v Y 2 F 0 a W 9 u P j x J d G V t V H l w Z T 5 G b 3 J t d W x h P C 9 J d G V t V H l w Z T 4 8 S X R l b V B h d G g + U 2 V j d G l v b j E v S W 5 0 Z X J m Y W N l L 1 N v d X J j Z T w v S X R l b V B h d G g + P C 9 J d G V t T G 9 j Y X R p b 2 4 + P F N 0 Y W J s Z U V u d H J p Z X M g L z 4 8 L 0 l 0 Z W 0 + P E l 0 Z W 0 + P E l 0 Z W 1 M b 2 N h d G l v b j 4 8 S X R l b V R 5 c G U + R m 9 y b X V s Y T w v S X R l b V R 5 c G U + P E l 0 Z W 1 Q Y X R o P l N l Y 3 R p b 2 4 x L 0 l u d G V y Z m F j Z S 9 J b n R l c m Z h Y 2 V f U 2 h l Z X Q 8 L 0 l 0 Z W 1 Q Y X R o P j w v S X R l b U x v Y 2 F 0 a W 9 u P j x T d G F i b G V F b n R y a W V z I C 8 + P C 9 J d G V t P j x J d G V t P j x J d G V t T G 9 j Y X R p b 2 4 + P E l 0 Z W 1 U e X B l P k Z v c m 1 1 b G E 8 L 0 l 0 Z W 1 U e X B l P j x J d G V t U G F 0 a D 5 T Z W N 0 a W 9 u M S 9 J b n R l c m Z h Y 2 U v U H J v b W 9 0 Z W Q l M j B I Z W F k Z X J z P C 9 J d G V t U G F 0 a D 4 8 L 0 l 0 Z W 1 M b 2 N h d G l v b j 4 8 U 3 R h Y m x l R W 5 0 c m l l c y A v P j w v S X R l b T 4 8 S X R l b T 4 8 S X R l b U x v Y 2 F 0 a W 9 u P j x J d G V t V H l w Z T 5 G b 3 J t d W x h P C 9 J d G V t V H l w Z T 4 8 S X R l b V B h d G g + U 2 V j d G l v b j E v S W 5 0 Z X J m Y W N l L 0 N o Y W 5 n Z W Q l M j B U e X B l P C 9 J d G V t U G F 0 a D 4 8 L 0 l 0 Z W 1 M b 2 N h d G l v b j 4 8 U 3 R h Y m x l R W 5 0 c m l l c y A v P j w v S X R l b T 4 8 S X R l b T 4 8 S X R l b U x v Y 2 F 0 a W 9 u P j x J d G V t V H l w Z T 5 G b 3 J t d W x h P C 9 J d G V t V H l w Z T 4 8 S X R l b V B h d G g + U 2 V j d G l v b j E v T W V y Z 2 U x L 0 1 l c m d l Z C U y M F F 1 Z X J p Z X M 8 L 0 l 0 Z W 1 Q Y X R o P j w v S X R l b U x v Y 2 F 0 a W 9 u P j x T d G F i b G V F b n R y a W V z I C 8 + P C 9 J d G V t P j x J d G V t P j x J d G V t T G 9 j Y X R p b 2 4 + P E l 0 Z W 1 U e X B l P k Z v c m 1 1 b G E 8 L 0 l 0 Z W 1 U e X B l P j x J d G V t U G F 0 a D 5 T Z W N 0 a W 9 u M S 9 N Z X J n Z T E v R X h w Y W 5 k Z W Q l M j B J b n R l c m Z h Y 2 U 8 L 0 l 0 Z W 1 Q Y X R o P j w v S X R l b U x v Y 2 F 0 a W 9 u P j x T d G F i b G V F b n R y a W V z I C 8 + P C 9 J d G V t P j x J d G V t P j x J d G V t T G 9 j Y X R p b 2 4 + P E l 0 Z W 1 U e X B l P k Z v c m 1 1 b G E 8 L 0 l 0 Z W 1 U e X B l P j x J d G V t U G F 0 a D 5 T Z W N 0 a W 9 u M S 9 N Z X J n Z T E v R m l s d G V y Z W Q l M j B S b 3 d z P C 9 J d G V t U G F 0 a D 4 8 L 0 l 0 Z W 1 M b 2 N h d G l v b j 4 8 U 3 R h Y m x l R W 5 0 c m l l c y A v P j w v S X R l b T 4 8 S X R l b T 4 8 S X R l b U x v Y 2 F 0 a W 9 u P j x J d G V t V H l w Z T 5 G b 3 J t d W x h P C 9 J d G V t V H l w Z T 4 8 S X R l b V B h d G g + U 2 V j d G l v b j E v T W V y Z 2 U x L 0 Z p b H R l c m V k J T I w U m 9 3 c z E 8 L 0 l 0 Z W 1 Q Y X R o P j w v S X R l b U x v Y 2 F 0 a W 9 u P j x T d G F i b G V F b n R y a W V z I C 8 + P C 9 J d G V t P j x J d G V t P j x J d G V t T G 9 j Y X R p b 2 4 + P E l 0 Z W 1 U e X B l P k Z v c m 1 1 b G E 8 L 0 l 0 Z W 1 U e X B l P j x J d G V t U G F 0 a D 5 T Z W N 0 a W 9 u M S 9 N Z X J n Z T E v R m l s d G V y Z W Q l M j B S b 3 d z M j w v S X R l b V B h d G g + P C 9 J d G V t T G 9 j Y X R p b 2 4 + P F N 0 Y W J s Z U V u d H J p Z X M g L z 4 8 L 0 l 0 Z W 0 + P E l 0 Z W 0 + P E l 0 Z W 1 M b 2 N h d G l v b j 4 8 S X R l b V R 5 c G U + R m 9 y b X V s Y T w v S X R l b V R 5 c G U + P E l 0 Z W 1 Q Y X R o P l N l Y 3 R p b 2 4 x L 0 l u d G V y Z m F j Z S 9 G a W x l U G F 0 a D w v S X R l b V B h d G g + P C 9 J d G V t T G 9 j Y X R p b 2 4 + P F N 0 Y W J s Z U V u d H J p Z X M g L z 4 8 L 0 l 0 Z W 0 + P E l 0 Z W 0 + P E l 0 Z W 1 M b 2 N h d G l v b j 4 8 S X R l b V R 5 c G U + R m 9 y b X V s Y T w v S X R l b V R 5 c G U + P E l 0 Z W 1 Q Y X R o P l N l Y 3 R p b 2 4 x L 3 h j e n U y Y 2 c t c 2 Z 2 Y z c 4 N C 0 x L W U v R G l y U G F 0 a D w v S X R l b V B h d G g + P C 9 J d G V t T G 9 j Y X R p b 2 4 + P F N 0 Y W J s Z U V u d H J p Z X M g L z 4 8 L 0 l 0 Z W 0 + P E l 0 Z W 0 + P E l 0 Z W 1 M b 2 N h d G l v b j 4 8 S X R l b V R 5 c G U + R m 9 y b X V s Y T w v S X R l b V R 5 c G U + P E l 0 Z W 1 Q Y X R o P l N l Y 3 R p b 2 4 x L 3 h j e n U 1 Z X Y t c 2 Z 2 Y z c 4 N C 0 x L W U v R G l y U G F 0 a D w v S X R l b V B h d G g + P C 9 J d G V t T G 9 j Y X R p b 2 4 + P F N 0 Y W J s Z U V u d H J p Z X M g L z 4 8 L 0 l 0 Z W 0 + P C 9 J d G V t c z 4 8 L 0 x v Y 2 F s U G F j a 2 F n Z U 1 l d G F k Y X R h R m l s Z T 4 W A A A A U E s F B g A A A A A A A A A A A A A A A A A A A A A A A N o A A A A B A A A A 0 I y d 3 w E V 0 R G M e g D A T 8 K X 6 w E A A A A C b m a 8 U w 9 a S L w F C V q e w S x D A A A A A A I A A A A A A A N m A A D A A A A A E A A A A F t 2 q o J u X t m j U p p q T e P d r k Y A A A A A B I A A A K A A A A A Q A A A A i d P u 1 Y G U l w V s q K g c Z o 9 n 7 l A A A A C C l 0 R N T E k / 1 M F S t p l k N s M a 0 X g g T U v 9 e m M k A N f j k R X S O C 6 q B t j v b E Q r V N + J X Z 8 7 H g p g j K a 8 p E 2 Y s e I W i 6 9 Q C F X c q l H B M x j b G V Q K m t i V s e G Z H h Q A A A B L 9 v Z 0 h k D S S Y r Y D I 6 k L v / f r 2 t W D g = = < / D a t a M a s h u p > 
</file>

<file path=customXml/itemProps1.xml><?xml version="1.0" encoding="utf-8"?>
<ds:datastoreItem xmlns:ds="http://schemas.openxmlformats.org/officeDocument/2006/customXml" ds:itemID="{AD4F5136-52E4-4611-B325-7394487EFAE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Readme</vt:lpstr>
      <vt:lpstr>xczu2cg-sfvc784-1-e</vt:lpstr>
      <vt:lpstr>xczu5ev-sfvc784-1-e</vt:lpstr>
      <vt:lpstr>Interface</vt:lpstr>
      <vt:lpstr>Path</vt:lpstr>
      <vt:lpstr>combined</vt:lpstr>
      <vt:lpstr>verificare</vt:lpstr>
      <vt:lpstr>HyperLynx DQ69</vt:lpstr>
      <vt:lpstr>DirPath</vt:lpstr>
      <vt:lpstr>FullPath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Elod Gyorgy</dc:creator>
  <cp:lastModifiedBy>Elod Gyorgy</cp:lastModifiedBy>
  <dcterms:created xsi:type="dcterms:W3CDTF">2018-10-23T08:47:42Z</dcterms:created>
  <dcterms:modified xsi:type="dcterms:W3CDTF">2019-03-14T08:17:31Z</dcterms:modified>
</cp:coreProperties>
</file>