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28030_uni_au_dk/Documents/udveksling fag/Udveksling/"/>
    </mc:Choice>
  </mc:AlternateContent>
  <xr:revisionPtr revIDLastSave="369" documentId="8_{29B7517A-9AA6-2F41-9CC9-7A3564DF3BC3}" xr6:coauthVersionLast="47" xr6:coauthVersionMax="47" xr10:uidLastSave="{74AE4121-825D-0642-A881-C9D6599FFAB6}"/>
  <bookViews>
    <workbookView xWindow="6600" yWindow="6100" windowWidth="25500" windowHeight="14460" xr2:uid="{C062D211-8F17-5643-952A-36D843B042E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0" i="1" l="1"/>
  <c r="V14" i="1"/>
  <c r="V2" i="1"/>
  <c r="W26" i="1"/>
  <c r="W27" i="1"/>
  <c r="W2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9" i="1"/>
  <c r="W30" i="1"/>
  <c r="W31" i="1"/>
  <c r="W32" i="1"/>
  <c r="W33" i="1"/>
  <c r="W34" i="1"/>
  <c r="W35" i="1"/>
  <c r="W36" i="1"/>
  <c r="W37" i="1"/>
  <c r="W38" i="1"/>
  <c r="W39" i="1"/>
  <c r="W2" i="1"/>
  <c r="G21" i="1"/>
  <c r="T21" i="1" s="1"/>
  <c r="G20" i="1"/>
  <c r="T20" i="1" s="1"/>
  <c r="G18" i="1"/>
  <c r="T9" i="1"/>
  <c r="T10" i="1"/>
  <c r="T15" i="1"/>
  <c r="T16" i="1"/>
  <c r="T17" i="1"/>
  <c r="T22" i="1"/>
  <c r="T23" i="1"/>
  <c r="T27" i="1"/>
  <c r="T29" i="1"/>
  <c r="T30" i="1"/>
  <c r="T33" i="1"/>
  <c r="T34" i="1"/>
  <c r="T35" i="1"/>
  <c r="T36" i="1"/>
  <c r="T38" i="1"/>
  <c r="T6" i="1"/>
  <c r="G16" i="1"/>
  <c r="G15" i="1"/>
  <c r="G33" i="1"/>
  <c r="G34" i="1"/>
  <c r="G35" i="1"/>
  <c r="G39" i="1"/>
  <c r="G32" i="1"/>
  <c r="G31" i="1"/>
  <c r="Q14" i="1"/>
  <c r="K14" i="1"/>
  <c r="G14" i="1" s="1"/>
  <c r="U14" i="1" s="1"/>
  <c r="Q13" i="1"/>
  <c r="K13" i="1"/>
  <c r="Q12" i="1"/>
  <c r="K12" i="1"/>
  <c r="G12" i="1" s="1"/>
  <c r="U12" i="1" s="1"/>
  <c r="Q11" i="1"/>
  <c r="K11" i="1"/>
  <c r="G11" i="1" s="1"/>
  <c r="U11" i="1" s="1"/>
  <c r="Q10" i="1"/>
  <c r="K10" i="1"/>
  <c r="G10" i="1" s="1"/>
  <c r="U10" i="1" s="1"/>
  <c r="Q9" i="1"/>
  <c r="K9" i="1"/>
  <c r="G9" i="1"/>
  <c r="U9" i="1" s="1"/>
  <c r="Q8" i="1"/>
  <c r="K8" i="1"/>
  <c r="G8" i="1" s="1"/>
  <c r="U8" i="1" s="1"/>
  <c r="Q7" i="1"/>
  <c r="K7" i="1"/>
  <c r="G7" i="1"/>
  <c r="U7" i="1" s="1"/>
  <c r="Q6" i="1"/>
  <c r="K6" i="1"/>
  <c r="G6" i="1" s="1"/>
  <c r="U6" i="1" s="1"/>
  <c r="Q5" i="1"/>
  <c r="K5" i="1"/>
  <c r="Q4" i="1"/>
  <c r="K4" i="1"/>
  <c r="G4" i="1" s="1"/>
  <c r="U4" i="1" s="1"/>
  <c r="Q3" i="1"/>
  <c r="K3" i="1"/>
  <c r="Q2" i="1"/>
  <c r="K2" i="1"/>
  <c r="G2" i="1"/>
  <c r="U2" i="1" s="1"/>
  <c r="V10" i="1" l="1"/>
  <c r="V9" i="1"/>
  <c r="V7" i="1"/>
  <c r="G5" i="1"/>
  <c r="U5" i="1" s="1"/>
  <c r="G13" i="1"/>
  <c r="U13" i="1" s="1"/>
  <c r="V8" i="1"/>
  <c r="V6" i="1"/>
  <c r="G3" i="1"/>
  <c r="U3" i="1" s="1"/>
  <c r="V12" i="1"/>
  <c r="V4" i="1"/>
  <c r="V11" i="1"/>
  <c r="V5" i="1" l="1"/>
  <c r="V13" i="1"/>
  <c r="V3" i="1"/>
</calcChain>
</file>

<file path=xl/sharedStrings.xml><?xml version="1.0" encoding="utf-8"?>
<sst xmlns="http://schemas.openxmlformats.org/spreadsheetml/2006/main" count="175" uniqueCount="139">
  <si>
    <t>Polyptychon_saint_Bertin</t>
  </si>
  <si>
    <t>Kelmis</t>
  </si>
  <si>
    <t>XVI</t>
  </si>
  <si>
    <t>Quelmes</t>
  </si>
  <si>
    <t>Morningehem</t>
  </si>
  <si>
    <t>XVIIII</t>
  </si>
  <si>
    <t xml:space="preserve">Moringhem </t>
  </si>
  <si>
    <t>XX</t>
  </si>
  <si>
    <t xml:space="preserve">Barlinghem </t>
  </si>
  <si>
    <t>Atcona</t>
  </si>
  <si>
    <t>XXI</t>
  </si>
  <si>
    <t>Acquin-Westbécourt</t>
  </si>
  <si>
    <t>Beinga</t>
  </si>
  <si>
    <t>XXIIII</t>
  </si>
  <si>
    <t xml:space="preserve">Bayenghem </t>
  </si>
  <si>
    <t xml:space="preserve">Coiaco </t>
  </si>
  <si>
    <t xml:space="preserve">Coyecques </t>
  </si>
  <si>
    <t xml:space="preserve">Pupurninga </t>
  </si>
  <si>
    <t>XXVII</t>
  </si>
  <si>
    <t xml:space="preserve">Poperinghe </t>
  </si>
  <si>
    <t xml:space="preserve">Weserinio </t>
  </si>
  <si>
    <t>XXVIIII</t>
  </si>
  <si>
    <t xml:space="preserve">Wizernes </t>
  </si>
  <si>
    <t xml:space="preserve">Aldomhem </t>
  </si>
  <si>
    <t>XXX</t>
  </si>
  <si>
    <t xml:space="preserve">Audrehem </t>
  </si>
  <si>
    <t xml:space="preserve">Scala </t>
  </si>
  <si>
    <t>XXXI</t>
  </si>
  <si>
    <t xml:space="preserve">Escalles </t>
  </si>
  <si>
    <t>Gisna</t>
  </si>
  <si>
    <t>XXXII</t>
  </si>
  <si>
    <t xml:space="preserve">Guines </t>
  </si>
  <si>
    <t xml:space="preserve">Teruuanna </t>
  </si>
  <si>
    <t>XXXIII</t>
  </si>
  <si>
    <t xml:space="preserve">Thérouanne </t>
  </si>
  <si>
    <t xml:space="preserve">Thorbodeshem </t>
  </si>
  <si>
    <t>XXXIIII</t>
  </si>
  <si>
    <t xml:space="preserve">Tubersent </t>
  </si>
  <si>
    <t>halvmanse  servile (6 bun)</t>
  </si>
  <si>
    <t>helmans servie (12 bun</t>
  </si>
  <si>
    <t xml:space="preserve">mansu_servile </t>
  </si>
  <si>
    <t>manses_ingen (frit jord)</t>
  </si>
  <si>
    <t>jord i alt (bunaria)</t>
  </si>
  <si>
    <t>Bermingahem</t>
  </si>
  <si>
    <t>polyp</t>
  </si>
  <si>
    <t>estate</t>
  </si>
  <si>
    <t>lat</t>
  </si>
  <si>
    <t>long</t>
  </si>
  <si>
    <t xml:space="preserve">location </t>
  </si>
  <si>
    <t>today</t>
  </si>
  <si>
    <t>Gaugiacus</t>
  </si>
  <si>
    <t>breve I</t>
  </si>
  <si>
    <t>Jouy-en-Josas</t>
  </si>
  <si>
    <t>Palatioum</t>
  </si>
  <si>
    <t>breve II</t>
  </si>
  <si>
    <t>Palaiseau</t>
  </si>
  <si>
    <t>Cella Equalina</t>
  </si>
  <si>
    <t>breve III</t>
  </si>
  <si>
    <t>La Celle-les-Bords</t>
  </si>
  <si>
    <t>Waniacus</t>
  </si>
  <si>
    <t>breve IV</t>
  </si>
  <si>
    <t>Gagny</t>
  </si>
  <si>
    <t>Vedrariae</t>
  </si>
  <si>
    <t>breve V</t>
  </si>
  <si>
    <t>Verrières-le-Buisson</t>
  </si>
  <si>
    <t>Spinogilum</t>
  </si>
  <si>
    <t>breve VI</t>
  </si>
  <si>
    <t>Épinay-sur-Orge</t>
  </si>
  <si>
    <t>Villaris</t>
  </si>
  <si>
    <t>breve VII</t>
  </si>
  <si>
    <t>La Celle-Saint-Cloud</t>
  </si>
  <si>
    <t>Novigentum</t>
  </si>
  <si>
    <t>breve VIII</t>
  </si>
  <si>
    <t>Nogent-I'Artaud</t>
  </si>
  <si>
    <t>Villamilt</t>
  </si>
  <si>
    <t>breve  IX</t>
  </si>
  <si>
    <t>Villemeux-sur-Eure</t>
  </si>
  <si>
    <t>Vitriaco</t>
  </si>
  <si>
    <t>breve X</t>
  </si>
  <si>
    <t>Bitry  les-Mallons</t>
  </si>
  <si>
    <t>Nuviliaco</t>
  </si>
  <si>
    <t>breve XI</t>
  </si>
  <si>
    <t>Neuilly-sur-Eure</t>
  </si>
  <si>
    <t xml:space="preserve">Centena Corbonensis </t>
  </si>
  <si>
    <t>breve XII</t>
  </si>
  <si>
    <t>Corbonais</t>
  </si>
  <si>
    <t>Buxidum</t>
  </si>
  <si>
    <t>breve XIII</t>
  </si>
  <si>
    <t>Boissy-Maugis</t>
  </si>
  <si>
    <t>Theodaxium</t>
  </si>
  <si>
    <t>breve XIV</t>
  </si>
  <si>
    <t>Thias</t>
  </si>
  <si>
    <t>Villanova</t>
  </si>
  <si>
    <t>breve XV</t>
  </si>
  <si>
    <t>Villeneuve-Saint-Georges</t>
  </si>
  <si>
    <t xml:space="preserve">Cumbi </t>
  </si>
  <si>
    <t>breve XVI</t>
  </si>
  <si>
    <t>Combs-La-Ville</t>
  </si>
  <si>
    <t>Murcintum</t>
  </si>
  <si>
    <t>breve XVII</t>
  </si>
  <si>
    <t>Morsang-sur-Seine</t>
  </si>
  <si>
    <t xml:space="preserve">Colridum </t>
  </si>
  <si>
    <t>breve XVIII</t>
  </si>
  <si>
    <t>Coudray-sur-Seine</t>
  </si>
  <si>
    <t xml:space="preserve">Acmantum </t>
  </si>
  <si>
    <t>breve XIX</t>
  </si>
  <si>
    <t>Esmans</t>
  </si>
  <si>
    <t xml:space="preserve">Villa supra Mare </t>
  </si>
  <si>
    <t>breve XX</t>
  </si>
  <si>
    <t>Saint-Germain-Village</t>
  </si>
  <si>
    <t>Mantula</t>
  </si>
  <si>
    <t>breve XXI</t>
  </si>
  <si>
    <t>Maule</t>
  </si>
  <si>
    <t xml:space="preserve">Siccavallis </t>
  </si>
  <si>
    <t>breve XXII</t>
  </si>
  <si>
    <t>Secqueval</t>
  </si>
  <si>
    <t xml:space="preserve">Cavanna/Lodosa </t>
  </si>
  <si>
    <t>breve XXIII</t>
  </si>
  <si>
    <t>Chavannes</t>
  </si>
  <si>
    <t>Bisconcella</t>
  </si>
  <si>
    <t>breve XXIV</t>
  </si>
  <si>
    <t>Béconcelle</t>
  </si>
  <si>
    <t>Mansionis</t>
  </si>
  <si>
    <t>breve XXV</t>
  </si>
  <si>
    <t>Maisons-sur-Seine</t>
  </si>
  <si>
    <t>Mills</t>
  </si>
  <si>
    <t>Church/ecclasticum</t>
  </si>
  <si>
    <t>mancipia (servi)</t>
  </si>
  <si>
    <t>mansi_ingen_procent</t>
  </si>
  <si>
    <t>mansi_servi_procent</t>
  </si>
  <si>
    <t>agerjord (bun)</t>
  </si>
  <si>
    <t>skov (bun)</t>
  </si>
  <si>
    <t>eng (bun)</t>
  </si>
  <si>
    <t>Polyptyque_Saint_Germain_des_Pres</t>
  </si>
  <si>
    <t>manses_all_servile_ingen</t>
  </si>
  <si>
    <t>wein(bun)</t>
  </si>
  <si>
    <t>Mill_manse</t>
  </si>
  <si>
    <t>(mansi lid:26/ingen=31)</t>
  </si>
  <si>
    <t>Arable_land_pr_mansi_bun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</si>
</sst>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0000"/>
    <numFmt numFmtId="166" formatCode="#,##0.000000000"/>
  </numFmts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</font>
    <font>
      <sz val="12"/>
      <color rgb="FFFF0000"/>
      <name val="Aptos Narrow"/>
      <family val="2"/>
      <scheme val="minor"/>
    </font>
    <font>
      <sz val="12"/>
      <color rgb="FFFF0000"/>
      <name val="Aptos Narrow (Tekst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164" fontId="2" fillId="0" borderId="0" xfId="0" applyNumberFormat="1" applyFont="1"/>
    <xf numFmtId="3" fontId="0" fillId="0" borderId="0" xfId="0" applyNumberFormat="1"/>
    <xf numFmtId="0" fontId="3" fillId="0" borderId="0" xfId="1"/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horizontal="right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right" vertical="center"/>
    </xf>
    <xf numFmtId="0" fontId="5" fillId="0" borderId="0" xfId="0" applyFont="1"/>
    <xf numFmtId="0" fontId="5" fillId="4" borderId="0" xfId="0" applyFont="1" applyFill="1"/>
    <xf numFmtId="0" fontId="5" fillId="5" borderId="0" xfId="0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5" fillId="2" borderId="0" xfId="0" applyFont="1" applyFill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D1610-79D1-1A44-B583-4414D9CFA257}">
  <dimension ref="A1:W40"/>
  <sheetViews>
    <sheetView tabSelected="1" topLeftCell="Q1" zoomScale="75" workbookViewId="0">
      <selection activeCell="Y10" sqref="Y10"/>
    </sheetView>
  </sheetViews>
  <sheetFormatPr baseColWidth="10" defaultRowHeight="16" x14ac:dyDescent="0.2"/>
  <cols>
    <col min="1" max="1" width="29.5" customWidth="1"/>
    <col min="2" max="2" width="17.33203125" customWidth="1"/>
    <col min="3" max="3" width="13.5" bestFit="1" customWidth="1"/>
    <col min="4" max="4" width="15.5" customWidth="1"/>
    <col min="6" max="6" width="17.83203125" customWidth="1"/>
    <col min="7" max="7" width="13.6640625" customWidth="1"/>
    <col min="8" max="8" width="11.1640625" bestFit="1" customWidth="1"/>
    <col min="9" max="9" width="16.83203125" customWidth="1"/>
    <col min="10" max="10" width="20.83203125" customWidth="1"/>
    <col min="11" max="12" width="11.1640625" bestFit="1" customWidth="1"/>
    <col min="14" max="14" width="12.6640625" customWidth="1"/>
    <col min="16" max="16" width="11" bestFit="1" customWidth="1"/>
    <col min="19" max="19" width="11" bestFit="1" customWidth="1"/>
    <col min="20" max="20" width="15.1640625" customWidth="1"/>
    <col min="21" max="21" width="19" customWidth="1"/>
    <col min="22" max="22" width="19.33203125" customWidth="1"/>
    <col min="23" max="23" width="12" bestFit="1" customWidth="1"/>
  </cols>
  <sheetData>
    <row r="1" spans="1:23" x14ac:dyDescent="0.2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134</v>
      </c>
      <c r="H1" t="s">
        <v>127</v>
      </c>
      <c r="I1" t="s">
        <v>38</v>
      </c>
      <c r="J1" t="s">
        <v>39</v>
      </c>
      <c r="K1" t="s">
        <v>40</v>
      </c>
      <c r="L1" t="s">
        <v>41</v>
      </c>
      <c r="M1" t="s">
        <v>132</v>
      </c>
      <c r="N1" t="s">
        <v>130</v>
      </c>
      <c r="O1" t="s">
        <v>131</v>
      </c>
      <c r="P1" t="s">
        <v>135</v>
      </c>
      <c r="Q1" t="s">
        <v>42</v>
      </c>
      <c r="R1" t="s">
        <v>126</v>
      </c>
      <c r="S1" t="s">
        <v>125</v>
      </c>
      <c r="T1" t="s">
        <v>136</v>
      </c>
      <c r="U1" t="s">
        <v>128</v>
      </c>
      <c r="V1" s="13" t="s">
        <v>129</v>
      </c>
      <c r="W1" t="s">
        <v>138</v>
      </c>
    </row>
    <row r="2" spans="1:23" x14ac:dyDescent="0.2">
      <c r="A2" t="s">
        <v>0</v>
      </c>
      <c r="B2" t="s">
        <v>1</v>
      </c>
      <c r="C2" s="1">
        <v>50.733888999999998</v>
      </c>
      <c r="D2" s="2">
        <v>2.1380560000000002</v>
      </c>
      <c r="E2" t="s">
        <v>2</v>
      </c>
      <c r="F2" s="3" t="s">
        <v>3</v>
      </c>
      <c r="G2">
        <f>L2+K2</f>
        <v>20.5</v>
      </c>
      <c r="H2">
        <v>6</v>
      </c>
      <c r="I2">
        <v>7</v>
      </c>
      <c r="J2">
        <v>15</v>
      </c>
      <c r="K2">
        <f>I2/2+J2</f>
        <v>18.5</v>
      </c>
      <c r="L2">
        <v>2</v>
      </c>
      <c r="M2">
        <v>41</v>
      </c>
      <c r="N2">
        <v>194</v>
      </c>
      <c r="O2">
        <v>32</v>
      </c>
      <c r="Q2">
        <f>(I2*6)+(J2*12)+M2+N2+O2</f>
        <v>489</v>
      </c>
      <c r="R2">
        <v>1</v>
      </c>
      <c r="S2">
        <v>0</v>
      </c>
      <c r="T2">
        <v>0</v>
      </c>
      <c r="U2">
        <f>L2/G2*100</f>
        <v>9.7560975609756095</v>
      </c>
      <c r="V2" s="13">
        <f>K2/G2*100</f>
        <v>90.243902439024396</v>
      </c>
      <c r="W2">
        <f>N2/G2</f>
        <v>9.463414634146341</v>
      </c>
    </row>
    <row r="3" spans="1:23" x14ac:dyDescent="0.2">
      <c r="A3" t="s">
        <v>0</v>
      </c>
      <c r="B3" t="s">
        <v>4</v>
      </c>
      <c r="C3" s="2">
        <v>50.763984738540501</v>
      </c>
      <c r="D3" s="2">
        <v>2.1287381366463101</v>
      </c>
      <c r="E3" t="s">
        <v>5</v>
      </c>
      <c r="F3" s="3" t="s">
        <v>6</v>
      </c>
      <c r="G3">
        <f t="shared" ref="G3:G14" si="0">L3+K3</f>
        <v>24.5</v>
      </c>
      <c r="H3">
        <v>111</v>
      </c>
      <c r="I3">
        <v>1</v>
      </c>
      <c r="J3">
        <v>12</v>
      </c>
      <c r="K3">
        <f t="shared" ref="K3:K13" si="1">I3/2+J3</f>
        <v>12.5</v>
      </c>
      <c r="L3">
        <v>12</v>
      </c>
      <c r="M3">
        <v>82</v>
      </c>
      <c r="N3">
        <v>295</v>
      </c>
      <c r="O3">
        <v>126</v>
      </c>
      <c r="Q3">
        <f>(I3*6)+(J3*12)+M3+N3+O3</f>
        <v>653</v>
      </c>
      <c r="S3">
        <v>0</v>
      </c>
      <c r="T3">
        <v>0</v>
      </c>
      <c r="U3">
        <f t="shared" ref="U3:U14" si="2">L3/G3*100</f>
        <v>48.979591836734691</v>
      </c>
      <c r="V3" s="13">
        <f t="shared" ref="V3:V13" si="3">K3/G3*100</f>
        <v>51.020408163265309</v>
      </c>
      <c r="W3">
        <f t="shared" ref="W3:W39" si="4">N3/G3</f>
        <v>12.040816326530612</v>
      </c>
    </row>
    <row r="4" spans="1:23" x14ac:dyDescent="0.2">
      <c r="A4" t="s">
        <v>0</v>
      </c>
      <c r="B4" t="s">
        <v>43</v>
      </c>
      <c r="C4" s="2"/>
      <c r="D4" s="2"/>
      <c r="E4" t="s">
        <v>7</v>
      </c>
      <c r="F4" s="3" t="s">
        <v>8</v>
      </c>
      <c r="G4">
        <f t="shared" si="0"/>
        <v>1</v>
      </c>
      <c r="H4">
        <v>10</v>
      </c>
      <c r="I4">
        <v>0</v>
      </c>
      <c r="J4">
        <v>0</v>
      </c>
      <c r="K4">
        <f t="shared" si="1"/>
        <v>0</v>
      </c>
      <c r="L4">
        <v>1</v>
      </c>
      <c r="M4">
        <v>10</v>
      </c>
      <c r="N4">
        <v>23</v>
      </c>
      <c r="O4">
        <v>3</v>
      </c>
      <c r="Q4">
        <f t="shared" ref="Q4:Q14" si="5">(I4*6)+(J4*12)+M4+N4+O4</f>
        <v>36</v>
      </c>
      <c r="S4">
        <v>0</v>
      </c>
      <c r="T4">
        <v>0</v>
      </c>
      <c r="U4">
        <f t="shared" si="2"/>
        <v>100</v>
      </c>
      <c r="V4" s="13">
        <f t="shared" si="3"/>
        <v>0</v>
      </c>
      <c r="W4">
        <f t="shared" si="4"/>
        <v>23</v>
      </c>
    </row>
    <row r="5" spans="1:23" x14ac:dyDescent="0.2">
      <c r="A5" t="s">
        <v>0</v>
      </c>
      <c r="B5" t="s">
        <v>9</v>
      </c>
      <c r="C5" s="2">
        <v>50.728433952534203</v>
      </c>
      <c r="D5" s="2">
        <v>2.0803051274085398</v>
      </c>
      <c r="E5" t="s">
        <v>10</v>
      </c>
      <c r="F5" s="3" t="s">
        <v>11</v>
      </c>
      <c r="G5">
        <f t="shared" si="0"/>
        <v>25</v>
      </c>
      <c r="H5">
        <v>57</v>
      </c>
      <c r="I5">
        <v>12</v>
      </c>
      <c r="J5">
        <v>14</v>
      </c>
      <c r="K5">
        <f t="shared" si="1"/>
        <v>20</v>
      </c>
      <c r="L5">
        <v>5</v>
      </c>
      <c r="M5">
        <v>32</v>
      </c>
      <c r="N5">
        <v>315</v>
      </c>
      <c r="O5">
        <v>30</v>
      </c>
      <c r="Q5">
        <f t="shared" si="5"/>
        <v>617</v>
      </c>
      <c r="R5">
        <v>1</v>
      </c>
      <c r="S5">
        <v>0</v>
      </c>
      <c r="U5">
        <f t="shared" si="2"/>
        <v>20</v>
      </c>
      <c r="V5" s="13">
        <f t="shared" si="3"/>
        <v>80</v>
      </c>
      <c r="W5">
        <f t="shared" si="4"/>
        <v>12.6</v>
      </c>
    </row>
    <row r="6" spans="1:23" x14ac:dyDescent="0.2">
      <c r="A6" t="s">
        <v>0</v>
      </c>
      <c r="B6" t="s">
        <v>12</v>
      </c>
      <c r="C6" s="2">
        <v>50.700800000000001</v>
      </c>
      <c r="D6" s="2">
        <v>2.0775000000000001</v>
      </c>
      <c r="E6" t="s">
        <v>13</v>
      </c>
      <c r="F6" s="3" t="s">
        <v>14</v>
      </c>
      <c r="G6">
        <f t="shared" si="0"/>
        <v>24.5</v>
      </c>
      <c r="H6">
        <v>45</v>
      </c>
      <c r="I6">
        <v>9</v>
      </c>
      <c r="J6">
        <v>9</v>
      </c>
      <c r="K6">
        <f t="shared" si="1"/>
        <v>13.5</v>
      </c>
      <c r="L6">
        <v>11</v>
      </c>
      <c r="M6">
        <v>15</v>
      </c>
      <c r="N6">
        <v>342</v>
      </c>
      <c r="O6">
        <v>123</v>
      </c>
      <c r="Q6">
        <f t="shared" si="5"/>
        <v>642</v>
      </c>
      <c r="S6">
        <v>3</v>
      </c>
      <c r="T6">
        <f>(G6/S6)</f>
        <v>8.1666666666666661</v>
      </c>
      <c r="U6">
        <f t="shared" si="2"/>
        <v>44.897959183673471</v>
      </c>
      <c r="V6" s="13">
        <f t="shared" si="3"/>
        <v>55.102040816326522</v>
      </c>
      <c r="W6">
        <f t="shared" si="4"/>
        <v>13.959183673469388</v>
      </c>
    </row>
    <row r="7" spans="1:23" x14ac:dyDescent="0.2">
      <c r="A7" t="s">
        <v>0</v>
      </c>
      <c r="B7" t="s">
        <v>15</v>
      </c>
      <c r="C7" s="2">
        <v>50.604199999999999</v>
      </c>
      <c r="D7" s="4">
        <v>2.1833</v>
      </c>
      <c r="F7" s="3" t="s">
        <v>16</v>
      </c>
      <c r="G7">
        <f t="shared" si="0"/>
        <v>24</v>
      </c>
      <c r="H7">
        <v>4</v>
      </c>
      <c r="I7">
        <v>0</v>
      </c>
      <c r="J7">
        <v>21</v>
      </c>
      <c r="K7">
        <f>I7/2+J7</f>
        <v>21</v>
      </c>
      <c r="L7">
        <v>3</v>
      </c>
      <c r="M7">
        <v>40</v>
      </c>
      <c r="N7">
        <v>187</v>
      </c>
      <c r="O7">
        <v>42</v>
      </c>
      <c r="Q7">
        <f>(I7*6)+(J7*10)+M7+N7+O7</f>
        <v>479</v>
      </c>
      <c r="R7">
        <v>1</v>
      </c>
      <c r="S7">
        <v>0</v>
      </c>
      <c r="T7">
        <v>0</v>
      </c>
      <c r="U7">
        <f t="shared" si="2"/>
        <v>12.5</v>
      </c>
      <c r="V7" s="13">
        <f t="shared" si="3"/>
        <v>87.5</v>
      </c>
      <c r="W7">
        <f t="shared" si="4"/>
        <v>7.791666666666667</v>
      </c>
    </row>
    <row r="8" spans="1:23" x14ac:dyDescent="0.2">
      <c r="A8" t="s">
        <v>0</v>
      </c>
      <c r="B8" t="s">
        <v>17</v>
      </c>
      <c r="C8" s="1">
        <v>50.855556</v>
      </c>
      <c r="D8" s="1">
        <v>2.726944</v>
      </c>
      <c r="E8" t="s">
        <v>18</v>
      </c>
      <c r="F8" s="3" t="s">
        <v>19</v>
      </c>
      <c r="G8">
        <f>L8+K8</f>
        <v>57</v>
      </c>
      <c r="H8">
        <v>20</v>
      </c>
      <c r="I8">
        <v>0</v>
      </c>
      <c r="J8">
        <v>51</v>
      </c>
      <c r="K8">
        <f t="shared" si="1"/>
        <v>51</v>
      </c>
      <c r="L8">
        <v>6</v>
      </c>
      <c r="M8">
        <v>18</v>
      </c>
      <c r="N8">
        <v>276</v>
      </c>
      <c r="O8">
        <v>16.5</v>
      </c>
      <c r="Q8">
        <f>(I8*6)+(47*17.3)+(4*12)+M8+N8+O8</f>
        <v>1171.5999999999999</v>
      </c>
      <c r="R8">
        <v>1</v>
      </c>
      <c r="S8">
        <v>0</v>
      </c>
      <c r="T8">
        <v>0</v>
      </c>
      <c r="U8">
        <f t="shared" si="2"/>
        <v>10.526315789473683</v>
      </c>
      <c r="V8" s="13">
        <f t="shared" si="3"/>
        <v>89.473684210526315</v>
      </c>
      <c r="W8">
        <f t="shared" si="4"/>
        <v>4.8421052631578947</v>
      </c>
    </row>
    <row r="9" spans="1:23" x14ac:dyDescent="0.2">
      <c r="A9" t="s">
        <v>0</v>
      </c>
      <c r="B9" t="s">
        <v>20</v>
      </c>
      <c r="C9" s="2">
        <v>50.709896533770902</v>
      </c>
      <c r="D9" s="2">
        <v>2.2275418427326201</v>
      </c>
      <c r="E9" s="5" t="s">
        <v>21</v>
      </c>
      <c r="F9" s="3" t="s">
        <v>22</v>
      </c>
      <c r="G9">
        <f t="shared" si="0"/>
        <v>25</v>
      </c>
      <c r="H9">
        <v>2</v>
      </c>
      <c r="I9">
        <v>0</v>
      </c>
      <c r="J9">
        <v>20</v>
      </c>
      <c r="K9">
        <f>I9/2+J9</f>
        <v>20</v>
      </c>
      <c r="L9">
        <v>5</v>
      </c>
      <c r="M9">
        <v>26</v>
      </c>
      <c r="N9">
        <v>281</v>
      </c>
      <c r="O9">
        <v>110</v>
      </c>
      <c r="Q9">
        <f>(I9*6)+(J9*12)+M9+N9+O9</f>
        <v>657</v>
      </c>
      <c r="S9">
        <v>1</v>
      </c>
      <c r="T9">
        <f t="shared" ref="T9:T38" si="6">(G9/S9)</f>
        <v>25</v>
      </c>
      <c r="U9">
        <f t="shared" si="2"/>
        <v>20</v>
      </c>
      <c r="V9" s="13">
        <f t="shared" si="3"/>
        <v>80</v>
      </c>
      <c r="W9">
        <f t="shared" si="4"/>
        <v>11.24</v>
      </c>
    </row>
    <row r="10" spans="1:23" x14ac:dyDescent="0.2">
      <c r="A10" t="s">
        <v>0</v>
      </c>
      <c r="B10" t="s">
        <v>23</v>
      </c>
      <c r="C10" s="2">
        <v>50.781185846057703</v>
      </c>
      <c r="D10" s="2">
        <v>1.9906640927534101</v>
      </c>
      <c r="E10" t="s">
        <v>24</v>
      </c>
      <c r="F10" s="3" t="s">
        <v>25</v>
      </c>
      <c r="G10">
        <f>L10+K10</f>
        <v>23</v>
      </c>
      <c r="H10">
        <v>19</v>
      </c>
      <c r="I10">
        <v>0</v>
      </c>
      <c r="J10">
        <v>18</v>
      </c>
      <c r="K10">
        <f t="shared" si="1"/>
        <v>18</v>
      </c>
      <c r="L10">
        <v>5</v>
      </c>
      <c r="M10">
        <v>22</v>
      </c>
      <c r="N10">
        <v>192</v>
      </c>
      <c r="O10">
        <v>116</v>
      </c>
      <c r="Q10">
        <f t="shared" si="5"/>
        <v>546</v>
      </c>
      <c r="R10" s="6">
        <v>1</v>
      </c>
      <c r="S10">
        <v>1</v>
      </c>
      <c r="T10">
        <f t="shared" si="6"/>
        <v>23</v>
      </c>
      <c r="U10">
        <f t="shared" si="2"/>
        <v>21.739130434782609</v>
      </c>
      <c r="V10" s="13">
        <f t="shared" si="3"/>
        <v>78.260869565217391</v>
      </c>
      <c r="W10">
        <f t="shared" si="4"/>
        <v>8.3478260869565215</v>
      </c>
    </row>
    <row r="11" spans="1:23" x14ac:dyDescent="0.2">
      <c r="A11" t="s">
        <v>0</v>
      </c>
      <c r="B11" t="s">
        <v>26</v>
      </c>
      <c r="C11" s="2">
        <v>50.917230247424399</v>
      </c>
      <c r="D11" s="2">
        <v>1.7157519773661001</v>
      </c>
      <c r="E11" t="s">
        <v>27</v>
      </c>
      <c r="F11" s="3" t="s">
        <v>28</v>
      </c>
      <c r="G11">
        <f>L11+K11</f>
        <v>19</v>
      </c>
      <c r="H11">
        <v>1</v>
      </c>
      <c r="I11">
        <v>0</v>
      </c>
      <c r="J11">
        <v>16</v>
      </c>
      <c r="K11">
        <f t="shared" si="1"/>
        <v>16</v>
      </c>
      <c r="L11">
        <v>3</v>
      </c>
      <c r="M11">
        <v>6</v>
      </c>
      <c r="N11">
        <v>126</v>
      </c>
      <c r="O11">
        <v>0</v>
      </c>
      <c r="Q11">
        <f t="shared" si="5"/>
        <v>324</v>
      </c>
      <c r="S11">
        <v>0</v>
      </c>
      <c r="T11">
        <v>0</v>
      </c>
      <c r="U11">
        <f t="shared" si="2"/>
        <v>15.789473684210526</v>
      </c>
      <c r="V11" s="13">
        <f t="shared" si="3"/>
        <v>84.210526315789465</v>
      </c>
      <c r="W11">
        <f t="shared" si="4"/>
        <v>6.6315789473684212</v>
      </c>
    </row>
    <row r="12" spans="1:23" x14ac:dyDescent="0.2">
      <c r="A12" t="s">
        <v>0</v>
      </c>
      <c r="B12" t="s">
        <v>29</v>
      </c>
      <c r="C12" s="2">
        <v>50.868690701942697</v>
      </c>
      <c r="D12" s="2">
        <v>1.87171947335059</v>
      </c>
      <c r="E12" t="s">
        <v>30</v>
      </c>
      <c r="F12" s="3" t="s">
        <v>31</v>
      </c>
      <c r="G12">
        <f t="shared" si="0"/>
        <v>26</v>
      </c>
      <c r="H12">
        <v>31</v>
      </c>
      <c r="I12">
        <v>0</v>
      </c>
      <c r="J12">
        <v>16</v>
      </c>
      <c r="K12">
        <f t="shared" si="1"/>
        <v>16</v>
      </c>
      <c r="L12">
        <v>10</v>
      </c>
      <c r="M12">
        <v>80</v>
      </c>
      <c r="N12">
        <v>315</v>
      </c>
      <c r="O12">
        <v>75</v>
      </c>
      <c r="Q12">
        <f>(I12*6)+(7*12)+(3*11)+(3*9)+(3*8)+M12+N12+O12</f>
        <v>638</v>
      </c>
      <c r="R12">
        <v>1</v>
      </c>
      <c r="S12">
        <v>0</v>
      </c>
      <c r="T12">
        <v>0</v>
      </c>
      <c r="U12">
        <f t="shared" si="2"/>
        <v>38.461538461538467</v>
      </c>
      <c r="V12" s="13">
        <f t="shared" si="3"/>
        <v>61.53846153846154</v>
      </c>
      <c r="W12">
        <f t="shared" si="4"/>
        <v>12.115384615384615</v>
      </c>
    </row>
    <row r="13" spans="1:23" x14ac:dyDescent="0.2">
      <c r="A13" t="s">
        <v>0</v>
      </c>
      <c r="B13" t="s">
        <v>32</v>
      </c>
      <c r="C13" s="7">
        <v>50.636670000000002</v>
      </c>
      <c r="D13" s="8">
        <v>2.2588889999999999</v>
      </c>
      <c r="E13" t="s">
        <v>33</v>
      </c>
      <c r="F13" s="3" t="s">
        <v>34</v>
      </c>
      <c r="G13">
        <f t="shared" si="0"/>
        <v>18</v>
      </c>
      <c r="H13">
        <v>0</v>
      </c>
      <c r="I13">
        <v>0</v>
      </c>
      <c r="J13">
        <v>10</v>
      </c>
      <c r="K13">
        <f t="shared" si="1"/>
        <v>10</v>
      </c>
      <c r="L13">
        <v>8</v>
      </c>
      <c r="M13">
        <v>0</v>
      </c>
      <c r="N13">
        <v>70</v>
      </c>
      <c r="O13">
        <v>10</v>
      </c>
      <c r="Q13">
        <f t="shared" si="5"/>
        <v>200</v>
      </c>
      <c r="S13">
        <v>0</v>
      </c>
      <c r="T13">
        <v>0</v>
      </c>
      <c r="U13">
        <f t="shared" si="2"/>
        <v>44.444444444444443</v>
      </c>
      <c r="V13" s="13">
        <f t="shared" si="3"/>
        <v>55.555555555555557</v>
      </c>
      <c r="W13">
        <f t="shared" si="4"/>
        <v>3.8888888888888888</v>
      </c>
    </row>
    <row r="14" spans="1:23" x14ac:dyDescent="0.2">
      <c r="A14" t="s">
        <v>0</v>
      </c>
      <c r="B14" t="s">
        <v>35</v>
      </c>
      <c r="C14" s="9">
        <v>50.520555999999999</v>
      </c>
      <c r="D14" s="4">
        <v>1.7052780000000001</v>
      </c>
      <c r="E14" t="s">
        <v>36</v>
      </c>
      <c r="F14" s="3" t="s">
        <v>37</v>
      </c>
      <c r="G14">
        <f t="shared" si="0"/>
        <v>25</v>
      </c>
      <c r="H14">
        <v>15</v>
      </c>
      <c r="I14">
        <v>0</v>
      </c>
      <c r="J14">
        <v>18</v>
      </c>
      <c r="K14">
        <f>J14+I14</f>
        <v>18</v>
      </c>
      <c r="L14">
        <v>7</v>
      </c>
      <c r="M14">
        <v>15</v>
      </c>
      <c r="N14">
        <v>210</v>
      </c>
      <c r="O14">
        <v>9</v>
      </c>
      <c r="Q14">
        <f t="shared" si="5"/>
        <v>450</v>
      </c>
      <c r="S14">
        <v>3</v>
      </c>
      <c r="T14">
        <v>0</v>
      </c>
      <c r="U14">
        <f t="shared" si="2"/>
        <v>28.000000000000004</v>
      </c>
      <c r="V14" s="3">
        <f>AVERAGE(V2:V13)</f>
        <v>67.742120717013862</v>
      </c>
      <c r="W14">
        <f t="shared" si="4"/>
        <v>8.4</v>
      </c>
    </row>
    <row r="15" spans="1:23" x14ac:dyDescent="0.2">
      <c r="A15" t="s">
        <v>133</v>
      </c>
      <c r="B15" t="s">
        <v>50</v>
      </c>
      <c r="C15" s="4">
        <v>48.76464</v>
      </c>
      <c r="D15" s="4">
        <v>2.168453</v>
      </c>
      <c r="E15" t="s">
        <v>51</v>
      </c>
      <c r="F15" s="12" t="s">
        <v>52</v>
      </c>
      <c r="G15">
        <f>K15+L15</f>
        <v>110</v>
      </c>
      <c r="K15">
        <v>6</v>
      </c>
      <c r="L15">
        <v>104</v>
      </c>
      <c r="N15">
        <v>233</v>
      </c>
      <c r="P15" s="11">
        <v>2.1</v>
      </c>
      <c r="R15">
        <v>1</v>
      </c>
      <c r="S15">
        <v>1</v>
      </c>
      <c r="T15">
        <f t="shared" si="6"/>
        <v>110</v>
      </c>
      <c r="U15">
        <v>93</v>
      </c>
      <c r="V15" s="13">
        <v>7</v>
      </c>
      <c r="W15">
        <f t="shared" si="4"/>
        <v>2.1181818181818182</v>
      </c>
    </row>
    <row r="16" spans="1:23" x14ac:dyDescent="0.2">
      <c r="A16" t="s">
        <v>133</v>
      </c>
      <c r="B16" t="s">
        <v>53</v>
      </c>
      <c r="C16" s="4">
        <v>48.714444</v>
      </c>
      <c r="D16" s="9">
        <v>2.2458330000000002</v>
      </c>
      <c r="E16" t="s">
        <v>54</v>
      </c>
      <c r="F16" s="12" t="s">
        <v>55</v>
      </c>
      <c r="G16">
        <f>K16+L16+3.75</f>
        <v>117</v>
      </c>
      <c r="H16">
        <v>11</v>
      </c>
      <c r="K16">
        <v>5.25</v>
      </c>
      <c r="L16">
        <v>108</v>
      </c>
      <c r="N16">
        <v>520</v>
      </c>
      <c r="P16" s="11">
        <v>17.8</v>
      </c>
      <c r="S16">
        <v>3</v>
      </c>
      <c r="T16">
        <f t="shared" si="6"/>
        <v>39</v>
      </c>
      <c r="U16">
        <v>91</v>
      </c>
      <c r="V16" s="13">
        <v>4</v>
      </c>
      <c r="W16">
        <f t="shared" si="4"/>
        <v>4.4444444444444446</v>
      </c>
    </row>
    <row r="17" spans="1:23" x14ac:dyDescent="0.2">
      <c r="A17" t="s">
        <v>133</v>
      </c>
      <c r="B17" t="s">
        <v>56</v>
      </c>
      <c r="C17" s="4">
        <v>48.634967703771402</v>
      </c>
      <c r="D17" s="4">
        <v>1.95335361051807</v>
      </c>
      <c r="E17" t="s">
        <v>57</v>
      </c>
      <c r="F17" s="12" t="s">
        <v>58</v>
      </c>
      <c r="G17">
        <v>59</v>
      </c>
      <c r="L17">
        <v>53</v>
      </c>
      <c r="N17">
        <v>378</v>
      </c>
      <c r="P17" s="11">
        <v>2.4</v>
      </c>
      <c r="R17">
        <v>1</v>
      </c>
      <c r="S17">
        <v>2</v>
      </c>
      <c r="T17">
        <f t="shared" si="6"/>
        <v>29.5</v>
      </c>
      <c r="U17">
        <v>81</v>
      </c>
      <c r="V17" s="13"/>
      <c r="W17">
        <f t="shared" si="4"/>
        <v>6.406779661016949</v>
      </c>
    </row>
    <row r="18" spans="1:23" x14ac:dyDescent="0.2">
      <c r="A18" t="s">
        <v>133</v>
      </c>
      <c r="B18" t="s">
        <v>59</v>
      </c>
      <c r="C18" s="4">
        <v>48.884895551790301</v>
      </c>
      <c r="D18" s="4">
        <v>2.5364904659584799</v>
      </c>
      <c r="E18" t="s">
        <v>60</v>
      </c>
      <c r="F18" s="14" t="s">
        <v>61</v>
      </c>
      <c r="G18" s="14">
        <f>L18+K18</f>
        <v>29.5</v>
      </c>
      <c r="H18" s="14"/>
      <c r="I18" s="14"/>
      <c r="J18" s="14"/>
      <c r="K18" s="14">
        <v>7</v>
      </c>
      <c r="L18" s="14">
        <v>22.5</v>
      </c>
      <c r="M18" s="14"/>
      <c r="N18" s="14">
        <v>107</v>
      </c>
      <c r="O18" s="14"/>
      <c r="P18" s="15">
        <v>4.8</v>
      </c>
      <c r="Q18" s="14"/>
      <c r="R18" s="14"/>
      <c r="S18" s="14">
        <v>0</v>
      </c>
      <c r="T18" s="14">
        <v>0</v>
      </c>
      <c r="U18" s="14">
        <v>74</v>
      </c>
      <c r="V18" s="13">
        <v>23</v>
      </c>
      <c r="W18">
        <f t="shared" si="4"/>
        <v>3.6271186440677967</v>
      </c>
    </row>
    <row r="19" spans="1:23" x14ac:dyDescent="0.2">
      <c r="A19" t="s">
        <v>133</v>
      </c>
      <c r="B19" t="s">
        <v>62</v>
      </c>
      <c r="C19" s="4">
        <v>48.7460837386271</v>
      </c>
      <c r="D19" s="4">
        <v>2.26695544231091</v>
      </c>
      <c r="E19" t="s">
        <v>63</v>
      </c>
      <c r="F19" s="12" t="s">
        <v>64</v>
      </c>
      <c r="G19">
        <v>79</v>
      </c>
      <c r="K19">
        <v>3</v>
      </c>
      <c r="L19">
        <v>76</v>
      </c>
      <c r="N19">
        <v>300</v>
      </c>
      <c r="P19" s="11">
        <v>19.399999999999999</v>
      </c>
      <c r="S19">
        <v>0</v>
      </c>
      <c r="T19">
        <v>0</v>
      </c>
      <c r="U19">
        <v>97</v>
      </c>
      <c r="V19" s="13">
        <v>2</v>
      </c>
      <c r="W19">
        <f t="shared" si="4"/>
        <v>3.7974683544303796</v>
      </c>
    </row>
    <row r="20" spans="1:23" x14ac:dyDescent="0.2">
      <c r="A20" t="s">
        <v>133</v>
      </c>
      <c r="B20" t="s">
        <v>65</v>
      </c>
      <c r="C20" s="4">
        <v>48.672573754527299</v>
      </c>
      <c r="D20" s="4">
        <v>2.3236702692107798</v>
      </c>
      <c r="E20" t="s">
        <v>66</v>
      </c>
      <c r="F20" s="14" t="s">
        <v>67</v>
      </c>
      <c r="G20" s="14">
        <f>L20+K20</f>
        <v>43</v>
      </c>
      <c r="H20" s="14">
        <v>30</v>
      </c>
      <c r="I20" s="14"/>
      <c r="J20" s="14"/>
      <c r="K20" s="14">
        <v>11</v>
      </c>
      <c r="L20" s="14">
        <v>32</v>
      </c>
      <c r="M20" s="14"/>
      <c r="N20" s="14">
        <v>294</v>
      </c>
      <c r="O20" s="14"/>
      <c r="P20" s="15">
        <v>9.6999999999999993</v>
      </c>
      <c r="Q20" s="14"/>
      <c r="R20" s="14"/>
      <c r="S20" s="14">
        <v>1</v>
      </c>
      <c r="T20" s="14">
        <f t="shared" si="6"/>
        <v>43</v>
      </c>
      <c r="U20" s="14">
        <v>84</v>
      </c>
      <c r="V20" s="14">
        <v>16</v>
      </c>
      <c r="W20" s="14">
        <f t="shared" si="4"/>
        <v>6.8372093023255811</v>
      </c>
    </row>
    <row r="21" spans="1:23" x14ac:dyDescent="0.2">
      <c r="A21" t="s">
        <v>133</v>
      </c>
      <c r="B21" t="s">
        <v>68</v>
      </c>
      <c r="C21" s="4">
        <v>48.849523514759802</v>
      </c>
      <c r="D21" s="4">
        <v>2.12974258867649</v>
      </c>
      <c r="E21" t="s">
        <v>69</v>
      </c>
      <c r="F21" t="s">
        <v>70</v>
      </c>
      <c r="G21">
        <f>L21+K21</f>
        <v>56</v>
      </c>
      <c r="K21">
        <v>5</v>
      </c>
      <c r="L21">
        <v>51</v>
      </c>
      <c r="N21">
        <v>382</v>
      </c>
      <c r="P21" s="11">
        <v>9.9</v>
      </c>
      <c r="S21">
        <v>1</v>
      </c>
      <c r="T21">
        <f t="shared" si="6"/>
        <v>56</v>
      </c>
      <c r="U21">
        <v>85</v>
      </c>
      <c r="V21" s="13">
        <v>11</v>
      </c>
      <c r="W21">
        <f t="shared" si="4"/>
        <v>6.8214285714285712</v>
      </c>
    </row>
    <row r="22" spans="1:23" x14ac:dyDescent="0.2">
      <c r="A22" t="s">
        <v>133</v>
      </c>
      <c r="B22" t="s">
        <v>71</v>
      </c>
      <c r="C22" s="10">
        <v>48.965108677162803</v>
      </c>
      <c r="D22" s="10">
        <v>3.3205347538885701</v>
      </c>
      <c r="E22" t="s">
        <v>72</v>
      </c>
      <c r="F22" s="14" t="s">
        <v>73</v>
      </c>
      <c r="G22" s="14">
        <v>36</v>
      </c>
      <c r="H22" s="14"/>
      <c r="I22" s="14"/>
      <c r="J22" s="14"/>
      <c r="K22" s="14">
        <v>10</v>
      </c>
      <c r="L22" s="14">
        <v>23</v>
      </c>
      <c r="M22" s="14"/>
      <c r="N22" s="14">
        <v>160</v>
      </c>
      <c r="O22" s="14"/>
      <c r="P22" s="15">
        <v>4.3</v>
      </c>
      <c r="Q22" s="14"/>
      <c r="R22" s="14"/>
      <c r="S22" s="14">
        <v>1</v>
      </c>
      <c r="T22" s="14">
        <f t="shared" si="6"/>
        <v>36</v>
      </c>
      <c r="U22" s="14">
        <v>69</v>
      </c>
      <c r="V22" s="14">
        <v>16</v>
      </c>
      <c r="W22" s="14">
        <f t="shared" si="4"/>
        <v>4.4444444444444446</v>
      </c>
    </row>
    <row r="23" spans="1:23" x14ac:dyDescent="0.2">
      <c r="A23" t="s">
        <v>133</v>
      </c>
      <c r="B23" t="s">
        <v>74</v>
      </c>
      <c r="C23" s="10">
        <v>48.674567678219901</v>
      </c>
      <c r="D23" s="10">
        <v>1.46322707474588</v>
      </c>
      <c r="E23" t="s">
        <v>75</v>
      </c>
      <c r="F23" t="s">
        <v>76</v>
      </c>
      <c r="G23">
        <v>270</v>
      </c>
      <c r="L23">
        <v>130</v>
      </c>
      <c r="P23" s="11"/>
      <c r="S23">
        <v>27</v>
      </c>
      <c r="T23" s="16">
        <f t="shared" si="6"/>
        <v>10</v>
      </c>
      <c r="U23" s="16">
        <v>25</v>
      </c>
      <c r="V23" s="17">
        <v>11</v>
      </c>
      <c r="W23">
        <f t="shared" si="4"/>
        <v>0</v>
      </c>
    </row>
    <row r="24" spans="1:23" x14ac:dyDescent="0.2">
      <c r="A24" t="s">
        <v>133</v>
      </c>
      <c r="B24" t="s">
        <v>77</v>
      </c>
      <c r="C24" s="10">
        <v>47.489653617617201</v>
      </c>
      <c r="D24" s="10">
        <v>3.0777741910414802</v>
      </c>
      <c r="E24" t="s">
        <v>78</v>
      </c>
      <c r="F24" s="16" t="s">
        <v>79</v>
      </c>
      <c r="P24" s="11"/>
      <c r="S24">
        <v>0</v>
      </c>
      <c r="T24">
        <v>0</v>
      </c>
      <c r="V24" s="13"/>
      <c r="W24" t="e">
        <f t="shared" si="4"/>
        <v>#DIV/0!</v>
      </c>
    </row>
    <row r="25" spans="1:23" x14ac:dyDescent="0.2">
      <c r="A25" t="s">
        <v>133</v>
      </c>
      <c r="B25" t="s">
        <v>80</v>
      </c>
      <c r="C25" s="10">
        <v>48.541938113783097</v>
      </c>
      <c r="D25" s="10">
        <v>0.901990637011304</v>
      </c>
      <c r="E25" t="s">
        <v>81</v>
      </c>
      <c r="F25" s="16" t="s">
        <v>82</v>
      </c>
      <c r="P25" s="11"/>
      <c r="S25">
        <v>0</v>
      </c>
      <c r="T25">
        <v>0</v>
      </c>
      <c r="V25" s="13"/>
      <c r="W25" t="e">
        <f t="shared" si="4"/>
        <v>#DIV/0!</v>
      </c>
    </row>
    <row r="26" spans="1:23" x14ac:dyDescent="0.2">
      <c r="A26" t="s">
        <v>133</v>
      </c>
      <c r="B26" t="s">
        <v>83</v>
      </c>
      <c r="C26" s="10">
        <v>48.454612926785103</v>
      </c>
      <c r="D26" s="10">
        <v>0.65355923570461505</v>
      </c>
      <c r="E26" t="s">
        <v>84</v>
      </c>
      <c r="F26" t="s">
        <v>85</v>
      </c>
      <c r="G26">
        <v>25</v>
      </c>
      <c r="K26">
        <v>13</v>
      </c>
      <c r="L26">
        <v>12</v>
      </c>
      <c r="P26" s="11"/>
      <c r="S26">
        <v>0</v>
      </c>
      <c r="T26">
        <v>0</v>
      </c>
      <c r="U26">
        <v>48</v>
      </c>
      <c r="V26" s="13">
        <v>52</v>
      </c>
      <c r="W26">
        <f t="shared" si="4"/>
        <v>0</v>
      </c>
    </row>
    <row r="27" spans="1:23" x14ac:dyDescent="0.2">
      <c r="A27" t="s">
        <v>133</v>
      </c>
      <c r="B27" t="s">
        <v>86</v>
      </c>
      <c r="C27" s="10">
        <v>48.462992716883498</v>
      </c>
      <c r="D27" s="10">
        <v>0.72743134219819805</v>
      </c>
      <c r="E27" t="s">
        <v>87</v>
      </c>
      <c r="F27" s="14" t="s">
        <v>88</v>
      </c>
      <c r="G27" s="18">
        <v>83</v>
      </c>
      <c r="H27" s="14"/>
      <c r="I27" s="14"/>
      <c r="J27" s="14" t="s">
        <v>137</v>
      </c>
      <c r="K27" s="14">
        <v>26</v>
      </c>
      <c r="L27" s="14">
        <v>57.5</v>
      </c>
      <c r="M27" s="14"/>
      <c r="N27" s="14"/>
      <c r="O27" s="14"/>
      <c r="P27" s="15"/>
      <c r="Q27" s="14"/>
      <c r="R27" s="14"/>
      <c r="S27" s="14">
        <v>7</v>
      </c>
      <c r="T27" s="18">
        <f t="shared" si="6"/>
        <v>11.857142857142858</v>
      </c>
      <c r="U27" s="18">
        <v>69.2</v>
      </c>
      <c r="V27" s="18">
        <v>31.3</v>
      </c>
      <c r="W27">
        <f t="shared" si="4"/>
        <v>0</v>
      </c>
    </row>
    <row r="28" spans="1:23" x14ac:dyDescent="0.2">
      <c r="A28" t="s">
        <v>133</v>
      </c>
      <c r="B28" t="s">
        <v>89</v>
      </c>
      <c r="C28" s="10">
        <v>48.761805167314897</v>
      </c>
      <c r="D28" s="10">
        <v>2.3856013958940898</v>
      </c>
      <c r="E28" t="s">
        <v>90</v>
      </c>
      <c r="F28" t="s">
        <v>91</v>
      </c>
      <c r="G28">
        <v>79</v>
      </c>
      <c r="K28">
        <v>13</v>
      </c>
      <c r="L28">
        <v>66</v>
      </c>
      <c r="N28">
        <v>440</v>
      </c>
      <c r="P28" s="11">
        <v>23.6</v>
      </c>
      <c r="S28">
        <v>0</v>
      </c>
      <c r="T28">
        <v>0</v>
      </c>
      <c r="U28">
        <v>80</v>
      </c>
      <c r="V28" s="13">
        <v>17</v>
      </c>
      <c r="W28">
        <f t="shared" si="4"/>
        <v>5.5696202531645573</v>
      </c>
    </row>
    <row r="29" spans="1:23" x14ac:dyDescent="0.2">
      <c r="A29" t="s">
        <v>133</v>
      </c>
      <c r="B29" t="s">
        <v>92</v>
      </c>
      <c r="C29" s="10">
        <v>48.732500000000002</v>
      </c>
      <c r="D29" s="10">
        <v>2.4497</v>
      </c>
      <c r="E29" t="s">
        <v>93</v>
      </c>
      <c r="F29" t="s">
        <v>94</v>
      </c>
      <c r="G29">
        <v>90</v>
      </c>
      <c r="N29">
        <v>328</v>
      </c>
      <c r="P29" s="11">
        <v>21.9</v>
      </c>
      <c r="S29">
        <v>4</v>
      </c>
      <c r="T29">
        <f t="shared" si="6"/>
        <v>22.5</v>
      </c>
      <c r="U29">
        <v>82</v>
      </c>
      <c r="V29" s="13">
        <v>15</v>
      </c>
      <c r="W29">
        <f t="shared" si="4"/>
        <v>3.6444444444444444</v>
      </c>
    </row>
    <row r="30" spans="1:23" x14ac:dyDescent="0.2">
      <c r="A30" t="s">
        <v>133</v>
      </c>
      <c r="B30" t="s">
        <v>95</v>
      </c>
      <c r="C30" s="10">
        <v>48.665742048277899</v>
      </c>
      <c r="D30" s="10">
        <v>2.5590704702922999</v>
      </c>
      <c r="E30" t="s">
        <v>96</v>
      </c>
      <c r="F30" t="s">
        <v>97</v>
      </c>
      <c r="G30">
        <v>90</v>
      </c>
      <c r="N30">
        <v>511</v>
      </c>
      <c r="P30" s="11">
        <v>10.7</v>
      </c>
      <c r="S30">
        <v>2</v>
      </c>
      <c r="T30">
        <f t="shared" si="6"/>
        <v>45</v>
      </c>
      <c r="U30">
        <v>90</v>
      </c>
      <c r="V30" s="13">
        <v>9</v>
      </c>
      <c r="W30">
        <f t="shared" si="4"/>
        <v>5.677777777777778</v>
      </c>
    </row>
    <row r="31" spans="1:23" x14ac:dyDescent="0.2">
      <c r="A31" t="s">
        <v>133</v>
      </c>
      <c r="B31" t="s">
        <v>98</v>
      </c>
      <c r="C31" s="10">
        <v>48.570182912435897</v>
      </c>
      <c r="D31" s="10">
        <v>2.4930597843735001</v>
      </c>
      <c r="E31" t="s">
        <v>99</v>
      </c>
      <c r="F31" t="s">
        <v>100</v>
      </c>
      <c r="G31" s="3">
        <f>K31+L31</f>
        <v>42.5</v>
      </c>
      <c r="K31" s="3">
        <v>6.5</v>
      </c>
      <c r="L31" s="3">
        <v>36</v>
      </c>
      <c r="N31">
        <v>228</v>
      </c>
      <c r="P31" s="11">
        <v>7.6</v>
      </c>
      <c r="S31">
        <v>0</v>
      </c>
      <c r="T31">
        <v>0</v>
      </c>
      <c r="U31">
        <v>81</v>
      </c>
      <c r="V31" s="13">
        <v>14</v>
      </c>
      <c r="W31">
        <f t="shared" si="4"/>
        <v>5.3647058823529408</v>
      </c>
    </row>
    <row r="32" spans="1:23" x14ac:dyDescent="0.2">
      <c r="A32" t="s">
        <v>133</v>
      </c>
      <c r="B32" t="s">
        <v>101</v>
      </c>
      <c r="C32" s="10">
        <v>48.565721522430003</v>
      </c>
      <c r="D32" s="10">
        <v>2.4858134940383598</v>
      </c>
      <c r="E32" t="s">
        <v>102</v>
      </c>
      <c r="F32" t="s">
        <v>103</v>
      </c>
      <c r="G32" s="3">
        <f>K32+L32</f>
        <v>12.5</v>
      </c>
      <c r="L32" s="3">
        <v>12.5</v>
      </c>
      <c r="N32">
        <v>97</v>
      </c>
      <c r="P32" s="11">
        <v>1.9</v>
      </c>
      <c r="S32">
        <v>0</v>
      </c>
      <c r="T32">
        <v>0</v>
      </c>
      <c r="U32">
        <v>100</v>
      </c>
      <c r="V32" s="13">
        <v>0</v>
      </c>
      <c r="W32">
        <f t="shared" si="4"/>
        <v>7.76</v>
      </c>
    </row>
    <row r="33" spans="1:23" x14ac:dyDescent="0.2">
      <c r="A33" t="s">
        <v>133</v>
      </c>
      <c r="B33" t="s">
        <v>104</v>
      </c>
      <c r="C33" s="10">
        <v>48.347265179142397</v>
      </c>
      <c r="D33" s="10">
        <v>2.9761966404125499</v>
      </c>
      <c r="E33" t="s">
        <v>105</v>
      </c>
      <c r="F33" t="s">
        <v>106</v>
      </c>
      <c r="G33" s="21">
        <f t="shared" ref="G33:G39" si="7">K33+L33</f>
        <v>41.5</v>
      </c>
      <c r="L33" s="3">
        <v>41.5</v>
      </c>
      <c r="N33" s="16">
        <v>678</v>
      </c>
      <c r="P33" s="11">
        <v>11</v>
      </c>
      <c r="S33">
        <v>4</v>
      </c>
      <c r="T33" s="16">
        <f t="shared" si="6"/>
        <v>10.375</v>
      </c>
      <c r="U33" s="16">
        <v>100</v>
      </c>
      <c r="V33" s="17">
        <v>0</v>
      </c>
      <c r="W33">
        <f t="shared" si="4"/>
        <v>16.337349397590362</v>
      </c>
    </row>
    <row r="34" spans="1:23" x14ac:dyDescent="0.2">
      <c r="A34" t="s">
        <v>133</v>
      </c>
      <c r="B34" t="s">
        <v>107</v>
      </c>
      <c r="C34" s="10">
        <v>49.4451310658118</v>
      </c>
      <c r="D34" s="10">
        <v>1.98289067765747</v>
      </c>
      <c r="E34" t="s">
        <v>108</v>
      </c>
      <c r="F34" t="s">
        <v>109</v>
      </c>
      <c r="G34" s="3">
        <f t="shared" si="7"/>
        <v>38</v>
      </c>
      <c r="K34" s="3">
        <v>10</v>
      </c>
      <c r="L34" s="3">
        <v>28</v>
      </c>
      <c r="P34" s="11">
        <v>0</v>
      </c>
      <c r="S34">
        <v>5</v>
      </c>
      <c r="T34" s="16">
        <f t="shared" si="6"/>
        <v>7.6</v>
      </c>
      <c r="U34" s="16">
        <v>57</v>
      </c>
      <c r="V34" s="17">
        <v>30</v>
      </c>
      <c r="W34">
        <f t="shared" si="4"/>
        <v>0</v>
      </c>
    </row>
    <row r="35" spans="1:23" x14ac:dyDescent="0.2">
      <c r="A35" t="s">
        <v>133</v>
      </c>
      <c r="B35" t="s">
        <v>110</v>
      </c>
      <c r="C35" s="10">
        <v>48.908829752646</v>
      </c>
      <c r="D35" s="10">
        <v>1.8485349359472201</v>
      </c>
      <c r="E35" s="3" t="s">
        <v>111</v>
      </c>
      <c r="F35" t="s">
        <v>112</v>
      </c>
      <c r="G35" s="3">
        <f t="shared" si="7"/>
        <v>67</v>
      </c>
      <c r="K35" s="3">
        <v>16</v>
      </c>
      <c r="L35" s="3">
        <v>51</v>
      </c>
      <c r="N35">
        <v>685</v>
      </c>
      <c r="P35" s="11">
        <v>5.2</v>
      </c>
      <c r="S35">
        <v>3</v>
      </c>
      <c r="T35">
        <f t="shared" si="6"/>
        <v>22.333333333333332</v>
      </c>
      <c r="U35">
        <v>61</v>
      </c>
      <c r="V35" s="13">
        <v>19</v>
      </c>
      <c r="W35">
        <f t="shared" si="4"/>
        <v>10.223880597014926</v>
      </c>
    </row>
    <row r="36" spans="1:23" x14ac:dyDescent="0.2">
      <c r="A36" t="s">
        <v>133</v>
      </c>
      <c r="B36" t="s">
        <v>113</v>
      </c>
      <c r="C36" s="10">
        <v>48.9591749760786</v>
      </c>
      <c r="D36" s="10">
        <v>1.73725019664643</v>
      </c>
      <c r="E36" s="3" t="s">
        <v>114</v>
      </c>
      <c r="F36" t="s">
        <v>115</v>
      </c>
      <c r="G36" s="16">
        <v>95</v>
      </c>
      <c r="K36" s="3">
        <v>16</v>
      </c>
      <c r="L36" s="3">
        <v>82</v>
      </c>
      <c r="N36" s="19">
        <v>681</v>
      </c>
      <c r="O36" s="19"/>
      <c r="P36" s="20">
        <v>8.1</v>
      </c>
      <c r="Q36" s="19"/>
      <c r="R36" s="19"/>
      <c r="S36" s="19">
        <v>9</v>
      </c>
      <c r="T36" s="19">
        <f t="shared" si="6"/>
        <v>10.555555555555555</v>
      </c>
      <c r="U36" s="16">
        <v>66</v>
      </c>
      <c r="V36" s="17">
        <v>20</v>
      </c>
      <c r="W36">
        <f t="shared" si="4"/>
        <v>7.1684210526315786</v>
      </c>
    </row>
    <row r="37" spans="1:23" x14ac:dyDescent="0.2">
      <c r="A37" t="s">
        <v>133</v>
      </c>
      <c r="B37" t="s">
        <v>116</v>
      </c>
      <c r="C37" s="10"/>
      <c r="D37" s="10"/>
      <c r="E37" s="3" t="s">
        <v>117</v>
      </c>
      <c r="F37" t="s">
        <v>118</v>
      </c>
      <c r="G37">
        <v>25</v>
      </c>
      <c r="N37">
        <v>146</v>
      </c>
      <c r="P37" s="11">
        <v>1</v>
      </c>
      <c r="S37">
        <v>0</v>
      </c>
      <c r="T37">
        <v>0</v>
      </c>
      <c r="U37">
        <v>78</v>
      </c>
      <c r="V37" s="13">
        <v>4</v>
      </c>
      <c r="W37">
        <f t="shared" si="4"/>
        <v>5.84</v>
      </c>
    </row>
    <row r="38" spans="1:23" x14ac:dyDescent="0.2">
      <c r="A38" t="s">
        <v>133</v>
      </c>
      <c r="B38" t="s">
        <v>119</v>
      </c>
      <c r="C38" s="10">
        <v>48.825057371214598</v>
      </c>
      <c r="D38" s="10">
        <v>1.7034001479529799</v>
      </c>
      <c r="E38" s="3" t="s">
        <v>120</v>
      </c>
      <c r="F38" t="s">
        <v>121</v>
      </c>
      <c r="G38">
        <v>180</v>
      </c>
      <c r="K38" s="3"/>
      <c r="L38" s="3"/>
      <c r="N38">
        <v>932</v>
      </c>
      <c r="P38" s="11">
        <v>8</v>
      </c>
      <c r="S38">
        <v>6</v>
      </c>
      <c r="T38">
        <f t="shared" si="6"/>
        <v>30</v>
      </c>
      <c r="U38">
        <v>85</v>
      </c>
      <c r="V38" s="13">
        <v>9</v>
      </c>
      <c r="W38">
        <f t="shared" si="4"/>
        <v>5.177777777777778</v>
      </c>
    </row>
    <row r="39" spans="1:23" x14ac:dyDescent="0.2">
      <c r="A39" t="s">
        <v>133</v>
      </c>
      <c r="B39" t="s">
        <v>122</v>
      </c>
      <c r="C39" s="10">
        <v>48.9512006544768</v>
      </c>
      <c r="D39" s="4">
        <v>2.1486617233943699</v>
      </c>
      <c r="E39" s="3" t="s">
        <v>123</v>
      </c>
      <c r="F39" t="s">
        <v>124</v>
      </c>
      <c r="G39">
        <f t="shared" si="7"/>
        <v>0</v>
      </c>
      <c r="S39">
        <v>0</v>
      </c>
      <c r="T39">
        <v>0</v>
      </c>
      <c r="U39">
        <v>88</v>
      </c>
      <c r="V39" s="13">
        <v>0</v>
      </c>
      <c r="W39" t="e">
        <f t="shared" si="4"/>
        <v>#DIV/0!</v>
      </c>
    </row>
    <row r="40" spans="1:23" x14ac:dyDescent="0.2">
      <c r="V40">
        <f>AVERAGE(V15:V39)</f>
        <v>14.104545454545455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Juul Beuschau</dc:creator>
  <cp:lastModifiedBy>Mia Juul Beuschau</cp:lastModifiedBy>
  <dcterms:created xsi:type="dcterms:W3CDTF">2024-06-12T21:21:47Z</dcterms:created>
  <dcterms:modified xsi:type="dcterms:W3CDTF">2024-07-07T22:25:30Z</dcterms:modified>
</cp:coreProperties>
</file>