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enjn\Downloads\"/>
    </mc:Choice>
  </mc:AlternateContent>
  <xr:revisionPtr revIDLastSave="0" documentId="13_ncr:1_{1AE6A4CC-9D74-45B7-8D0C-5E04B18461A3}" xr6:coauthVersionLast="47" xr6:coauthVersionMax="47" xr10:uidLastSave="{00000000-0000-0000-0000-000000000000}"/>
  <bookViews>
    <workbookView xWindow="975" yWindow="-120" windowWidth="27945" windowHeight="18240" activeTab="1" xr2:uid="{00000000-000D-0000-FFFF-FFFF00000000}"/>
  </bookViews>
  <sheets>
    <sheet name="Reference" sheetId="4" state="hidden" r:id="rId1"/>
    <sheet name="NSID RP Connectivity Workbook" sheetId="57" r:id="rId2"/>
  </sheets>
  <definedNames>
    <definedName name="LOA" localSheetId="0">#REF!</definedName>
    <definedName name="_xlnm.Print_Area" localSheetId="1">'NSID RP Connectivity Workbook'!$A$1:$N$77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57" l="1"/>
  <c r="F45" i="57"/>
  <c r="I44" i="57" s="1"/>
  <c r="I52" i="57" l="1"/>
  <c r="I32" i="57" l="1"/>
  <c r="I23" i="57" l="1"/>
  <c r="I24" i="57"/>
  <c r="I49" i="57"/>
  <c r="I51" i="57"/>
  <c r="L11" i="57" l="1"/>
  <c r="L15" i="57"/>
  <c r="L14" i="57"/>
  <c r="L13" i="57"/>
  <c r="L12" i="57"/>
  <c r="I56" i="57" l="1"/>
  <c r="I55" i="57"/>
  <c r="I53" i="57" l="1"/>
  <c r="I68" i="57" l="1"/>
  <c r="I67" i="57"/>
  <c r="I66" i="57"/>
  <c r="I65" i="57"/>
  <c r="I64" i="57"/>
  <c r="I63" i="57"/>
  <c r="I54" i="57"/>
  <c r="I50" i="57"/>
  <c r="I48" i="57"/>
  <c r="I39" i="57"/>
  <c r="I35" i="57"/>
  <c r="I28" i="57"/>
  <c r="I27" i="57"/>
  <c r="I26" i="57"/>
  <c r="I25" i="57"/>
  <c r="I22" i="57"/>
  <c r="I21" i="57"/>
  <c r="I19" i="57"/>
  <c r="I18" i="57"/>
  <c r="I17" i="57"/>
  <c r="I14" i="57"/>
  <c r="I13" i="57"/>
  <c r="I9" i="57"/>
  <c r="I8" i="57"/>
  <c r="I6" i="57"/>
  <c r="I5" i="57"/>
  <c r="F29" i="57" l="1"/>
  <c r="I29" i="57" s="1"/>
  <c r="I61" i="57"/>
  <c r="I10" i="57"/>
  <c r="I58" i="57"/>
  <c r="I7" i="57"/>
  <c r="I59" i="57"/>
  <c r="I60" i="57"/>
  <c r="L3" i="4" l="1"/>
  <c r="L4" i="4" s="1"/>
  <c r="L5" i="4" s="1"/>
  <c r="L6" i="4" s="1"/>
  <c r="L7" i="4" l="1"/>
  <c r="L8" i="4" s="1"/>
  <c r="L9" i="4" s="1"/>
  <c r="L10" i="4" s="1"/>
  <c r="L11" i="4" s="1"/>
  <c r="L12" i="4" s="1"/>
  <c r="L13" i="4" s="1"/>
  <c r="I3" i="57"/>
</calcChain>
</file>

<file path=xl/sharedStrings.xml><?xml version="1.0" encoding="utf-8"?>
<sst xmlns="http://schemas.openxmlformats.org/spreadsheetml/2006/main" count="148" uniqueCount="139">
  <si>
    <t>Certificate Types</t>
  </si>
  <si>
    <t>Invitation Model</t>
  </si>
  <si>
    <t>SAML or OIDC</t>
  </si>
  <si>
    <t>Level of Assurance</t>
  </si>
  <si>
    <t>Environment</t>
  </si>
  <si>
    <t>Date</t>
  </si>
  <si>
    <t>Time</t>
  </si>
  <si>
    <t>Y/N</t>
  </si>
  <si>
    <t>App Type</t>
  </si>
  <si>
    <t>File Type</t>
  </si>
  <si>
    <t>Signed/Unsigned</t>
  </si>
  <si>
    <t>One Signing and One Encryption Certificate</t>
  </si>
  <si>
    <t>Public Access</t>
  </si>
  <si>
    <t>SAML</t>
  </si>
  <si>
    <t>LOA1</t>
  </si>
  <si>
    <t>TEST</t>
  </si>
  <si>
    <t>Hours</t>
  </si>
  <si>
    <t>Minutes</t>
  </si>
  <si>
    <t>AM/PM</t>
  </si>
  <si>
    <t>Zone</t>
  </si>
  <si>
    <t>Yes</t>
  </si>
  <si>
    <t>Confidential</t>
  </si>
  <si>
    <t>.XML</t>
  </si>
  <si>
    <t>Signed</t>
  </si>
  <si>
    <t>One Dual Purpose Certificate</t>
  </si>
  <si>
    <t>Group Access Only</t>
  </si>
  <si>
    <t>OIDC</t>
  </si>
  <si>
    <t>LOA2</t>
  </si>
  <si>
    <t>PROD</t>
  </si>
  <si>
    <t>:00</t>
  </si>
  <si>
    <t>AM</t>
  </si>
  <si>
    <t>AST</t>
  </si>
  <si>
    <t>No</t>
  </si>
  <si>
    <t>Public</t>
  </si>
  <si>
    <t>.TXT</t>
  </si>
  <si>
    <t>Un-Signed</t>
  </si>
  <si>
    <t>None</t>
  </si>
  <si>
    <t>Both Public and Group Access</t>
  </si>
  <si>
    <t>LOA3</t>
  </si>
  <si>
    <t>:15</t>
  </si>
  <si>
    <t>PM</t>
  </si>
  <si>
    <t>EST</t>
  </si>
  <si>
    <t>.JSON</t>
  </si>
  <si>
    <t>:30</t>
  </si>
  <si>
    <t>Access</t>
  </si>
  <si>
    <t>Choice</t>
  </si>
  <si>
    <t>:45</t>
  </si>
  <si>
    <t>All</t>
  </si>
  <si>
    <t>MAINTAIN</t>
  </si>
  <si>
    <t>Restricted</t>
  </si>
  <si>
    <t>ENABLE</t>
  </si>
  <si>
    <t>Form Type</t>
  </si>
  <si>
    <t>RP Connectivity Form (CON)</t>
  </si>
  <si>
    <t>DEV</t>
  </si>
  <si>
    <t>Metadata Refresh Form (MDR)</t>
  </si>
  <si>
    <t>QA</t>
  </si>
  <si>
    <t>URGENT</t>
  </si>
  <si>
    <t>UAT</t>
  </si>
  <si>
    <t>TBD</t>
  </si>
  <si>
    <t></t>
  </si>
  <si>
    <t>TYPE</t>
  </si>
  <si>
    <t>IDP Metadata Version</t>
  </si>
  <si>
    <t xml:space="preserve">OIDC - IDP - Public </t>
  </si>
  <si>
    <t xml:space="preserve">OIDC - IDP - Confidential </t>
  </si>
  <si>
    <t xml:space="preserve">SAML - IDP - SOAP </t>
  </si>
  <si>
    <t xml:space="preserve">SAML - IDP - Redirect </t>
  </si>
  <si>
    <t xml:space="preserve">SAML - SP </t>
  </si>
  <si>
    <t>Summary</t>
  </si>
  <si>
    <t>RP Connectivity Workbook</t>
  </si>
  <si>
    <t>1. RFC Information</t>
  </si>
  <si>
    <t>Checklist</t>
  </si>
  <si>
    <t>Dept/Agency Name:</t>
  </si>
  <si>
    <t>Online Application:</t>
  </si>
  <si>
    <t>Environment:</t>
  </si>
  <si>
    <t>Requested Date/Time:</t>
  </si>
  <si>
    <t>Connectivity Call Required:</t>
  </si>
  <si>
    <t>Previous Deployments:</t>
  </si>
  <si>
    <t>2. RP Contact Information</t>
  </si>
  <si>
    <t>Technical Contact - Main</t>
  </si>
  <si>
    <t>Name:</t>
  </si>
  <si>
    <t>Phone:</t>
  </si>
  <si>
    <t>Email:</t>
  </si>
  <si>
    <t>Technical Contact - Backup</t>
  </si>
  <si>
    <t>3. Application Information</t>
  </si>
  <si>
    <t>Invitation Model:</t>
  </si>
  <si>
    <t>Protocol Type:</t>
  </si>
  <si>
    <t>Application URL:</t>
  </si>
  <si>
    <t>Application Type:</t>
  </si>
  <si>
    <t>LOA Requirements:</t>
  </si>
  <si>
    <t>IDP Metadata Version:</t>
  </si>
  <si>
    <t>Affiliation:</t>
  </si>
  <si>
    <t>Enabled Authentication Sources:</t>
  </si>
  <si>
    <t>NSID Native Login</t>
  </si>
  <si>
    <t>Account Creation Enabled:</t>
  </si>
  <si>
    <t>Gov ADFS</t>
  </si>
  <si>
    <t>Health ADFS</t>
  </si>
  <si>
    <t>English Access Denied Error Message:</t>
  </si>
  <si>
    <t>You cannot access &lt;service name&gt; with this account. Try a different account or call &lt;help desk number&gt; for support.</t>
  </si>
  <si>
    <t>French Access Denied Error Message:</t>
  </si>
  <si>
    <t>Vous ne pouvez pas accéder à &lt;service name&gt; avec ce compte. Essayez un autre compte, ou appelez &lt;help desk number&gt; pour obtenir de l'aide.</t>
  </si>
  <si>
    <t>LOA 1 Attributes to be passed</t>
  </si>
  <si>
    <t>First Name:</t>
  </si>
  <si>
    <t>Middle Name:</t>
  </si>
  <si>
    <t>Role:</t>
  </si>
  <si>
    <t>Last Name:</t>
  </si>
  <si>
    <t>Edit Profile URL:</t>
  </si>
  <si>
    <t>Authentication Source:</t>
  </si>
  <si>
    <t>MemberOf:</t>
  </si>
  <si>
    <t>LOA 2 Attributes to be passed</t>
  </si>
  <si>
    <t>Health RP:</t>
  </si>
  <si>
    <t>Health Card Given Name(s):</t>
  </si>
  <si>
    <t>Health Card Last Name:</t>
  </si>
  <si>
    <t>Health Card Date of Birth:</t>
  </si>
  <si>
    <t>Health Card Number:</t>
  </si>
  <si>
    <t>4. Metadata</t>
  </si>
  <si>
    <t>File Name:</t>
  </si>
  <si>
    <t>File Type:</t>
  </si>
  <si>
    <t>Entity ID (SAML) / Client ID (OIDC):</t>
  </si>
  <si>
    <t>Certificate Type:</t>
  </si>
  <si>
    <t>Signed or Un-Signed:</t>
  </si>
  <si>
    <t>English Service Name:</t>
  </si>
  <si>
    <t>English Service Description:</t>
  </si>
  <si>
    <t>French Service Name:</t>
  </si>
  <si>
    <t>French Service Description:</t>
  </si>
  <si>
    <t>5. Capacity Forecast (Production Only)</t>
  </si>
  <si>
    <t>User Community:</t>
  </si>
  <si>
    <t>Estimated User Count:</t>
  </si>
  <si>
    <t>Peak Hours:</t>
  </si>
  <si>
    <t>Peak Periods:</t>
  </si>
  <si>
    <t>6. Connectivity Call Details:</t>
  </si>
  <si>
    <t>Participant(s):</t>
  </si>
  <si>
    <r>
      <t>Dept/Agency:</t>
    </r>
    <r>
      <rPr>
        <sz val="16"/>
        <rFont val="Calibri"/>
        <family val="2"/>
        <scheme val="minor"/>
      </rPr>
      <t> </t>
    </r>
  </si>
  <si>
    <t>Bridge Number: </t>
  </si>
  <si>
    <t>Meeting ID: </t>
  </si>
  <si>
    <t>Passcode:</t>
  </si>
  <si>
    <t>Con. Call Date/Time:</t>
  </si>
  <si>
    <t>Other Notes</t>
  </si>
  <si>
    <t>Other Information:</t>
  </si>
  <si>
    <t>My NS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</si>
</sst>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7">
    <xf numFmtId="0" fontId="0" fillId="0" borderId="0" xfId="0"/>
    <xf numFmtId="0" fontId="4" fillId="4" borderId="3" xfId="0" applyFont="1" applyFill="1" applyBorder="1" applyAlignment="1">
      <alignment horizontal="center"/>
    </xf>
    <xf numFmtId="0" fontId="4" fillId="0" borderId="9" xfId="0" applyFont="1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20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/>
    <xf numFmtId="0" fontId="10" fillId="2" borderId="1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2" borderId="3" xfId="0" applyFill="1" applyBorder="1"/>
    <xf numFmtId="0" fontId="2" fillId="0" borderId="9" xfId="0" applyFont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3" fillId="3" borderId="9" xfId="0" applyFont="1" applyFill="1" applyBorder="1" applyAlignment="1">
      <alignment horizontal="right"/>
    </xf>
    <xf numFmtId="0" fontId="13" fillId="3" borderId="10" xfId="0" applyFont="1" applyFill="1" applyBorder="1"/>
    <xf numFmtId="0" fontId="13" fillId="3" borderId="11" xfId="0" applyFont="1" applyFill="1" applyBorder="1"/>
    <xf numFmtId="0" fontId="13" fillId="3" borderId="12" xfId="0" applyFont="1" applyFill="1" applyBorder="1"/>
    <xf numFmtId="0" fontId="13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13" fillId="3" borderId="20" xfId="0" applyFont="1" applyFill="1" applyBorder="1"/>
    <xf numFmtId="0" fontId="13" fillId="3" borderId="0" xfId="0" applyFont="1" applyFill="1"/>
    <xf numFmtId="0" fontId="13" fillId="3" borderId="21" xfId="0" applyFont="1" applyFill="1" applyBorder="1"/>
    <xf numFmtId="0" fontId="14" fillId="0" borderId="0" xfId="0" applyFont="1" applyAlignment="1">
      <alignment vertical="top" wrapText="1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1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3" fillId="3" borderId="7" xfId="0" applyFont="1" applyFill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right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3" borderId="9" xfId="0" applyFont="1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13" fillId="3" borderId="1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 vertical="top"/>
    </xf>
    <xf numFmtId="0" fontId="7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6" fillId="0" borderId="7" xfId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(902)%20667-6285" TargetMode="External"/><Relationship Id="rId1" Type="http://schemas.openxmlformats.org/officeDocument/2006/relationships/hyperlink" Target="mailto:Perry.Hamilton@novascoti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14E1-2CC8-9348-98F0-002D46CB07D9}">
  <sheetPr codeName="Sheet3"/>
  <dimension ref="A2:Y25"/>
  <sheetViews>
    <sheetView showGridLines="0" workbookViewId="0">
      <selection activeCell="B59" sqref="B59:C59"/>
    </sheetView>
  </sheetViews>
  <sheetFormatPr defaultColWidth="10.85546875" defaultRowHeight="15" x14ac:dyDescent="0.25"/>
  <cols>
    <col min="1" max="1" width="10.140625" customWidth="1"/>
    <col min="2" max="2" width="64.140625" customWidth="1"/>
    <col min="3" max="3" width="20.28515625" customWidth="1"/>
    <col min="4" max="4" width="65.28515625" customWidth="1"/>
    <col min="5" max="5" width="62.140625" customWidth="1"/>
    <col min="6" max="6" width="47.42578125" customWidth="1"/>
    <col min="7" max="7" width="1.85546875" customWidth="1"/>
    <col min="8" max="8" width="14.42578125" bestFit="1" customWidth="1"/>
    <col min="9" max="9" width="1.85546875" customWidth="1"/>
    <col min="11" max="11" width="1.85546875" customWidth="1"/>
    <col min="12" max="12" width="25.85546875" bestFit="1" customWidth="1"/>
    <col min="13" max="13" width="1.85546875" customWidth="1"/>
    <col min="18" max="18" width="1.85546875" customWidth="1"/>
    <col min="20" max="20" width="1.85546875" customWidth="1"/>
    <col min="21" max="21" width="25.42578125" customWidth="1"/>
    <col min="22" max="22" width="1.85546875" customWidth="1"/>
    <col min="23" max="23" width="10.42578125" customWidth="1"/>
    <col min="24" max="24" width="2" customWidth="1"/>
    <col min="25" max="25" width="14.42578125" customWidth="1"/>
  </cols>
  <sheetData>
    <row r="2" spans="2:25" s="4" customFormat="1" x14ac:dyDescent="0.25">
      <c r="B2" s="3" t="s">
        <v>0</v>
      </c>
      <c r="C2"/>
      <c r="D2" s="3" t="s">
        <v>1</v>
      </c>
      <c r="E2"/>
      <c r="F2" s="3" t="s">
        <v>2</v>
      </c>
      <c r="G2"/>
      <c r="H2" s="3" t="s">
        <v>3</v>
      </c>
      <c r="I2"/>
      <c r="J2" s="3" t="s">
        <v>4</v>
      </c>
      <c r="K2"/>
      <c r="L2" s="3" t="s">
        <v>5</v>
      </c>
      <c r="M2"/>
      <c r="N2" s="43" t="s">
        <v>6</v>
      </c>
      <c r="O2" s="44"/>
      <c r="P2" s="44"/>
      <c r="Q2" s="45"/>
      <c r="R2"/>
      <c r="S2" s="3" t="s">
        <v>7</v>
      </c>
      <c r="U2" s="3" t="s">
        <v>8</v>
      </c>
      <c r="W2" s="1" t="s">
        <v>9</v>
      </c>
      <c r="Y2" s="3" t="s">
        <v>10</v>
      </c>
    </row>
    <row r="3" spans="2:25" x14ac:dyDescent="0.25">
      <c r="B3" s="5" t="s">
        <v>11</v>
      </c>
      <c r="D3" s="5" t="s">
        <v>12</v>
      </c>
      <c r="F3" s="5" t="s">
        <v>13</v>
      </c>
      <c r="H3" s="5" t="s">
        <v>14</v>
      </c>
      <c r="J3" s="5" t="s">
        <v>15</v>
      </c>
      <c r="L3" s="6">
        <f ca="1" xml:space="preserve"> TODAY()</f>
        <v>45050</v>
      </c>
      <c r="N3" s="7" t="s">
        <v>16</v>
      </c>
      <c r="O3" s="3" t="s">
        <v>17</v>
      </c>
      <c r="P3" s="3" t="s">
        <v>18</v>
      </c>
      <c r="Q3" s="3" t="s">
        <v>19</v>
      </c>
      <c r="S3" s="8" t="s">
        <v>20</v>
      </c>
      <c r="U3" s="5" t="s">
        <v>21</v>
      </c>
      <c r="W3" s="2" t="s">
        <v>22</v>
      </c>
      <c r="Y3" s="5" t="s">
        <v>23</v>
      </c>
    </row>
    <row r="4" spans="2:25" x14ac:dyDescent="0.25">
      <c r="B4" s="5" t="s">
        <v>24</v>
      </c>
      <c r="D4" s="5" t="s">
        <v>25</v>
      </c>
      <c r="F4" s="5" t="s">
        <v>26</v>
      </c>
      <c r="H4" s="5" t="s">
        <v>27</v>
      </c>
      <c r="J4" s="5" t="s">
        <v>28</v>
      </c>
      <c r="L4" s="9">
        <f ca="1" xml:space="preserve"> WORKDAY(L3,4)</f>
        <v>45056</v>
      </c>
      <c r="N4" s="8">
        <v>1</v>
      </c>
      <c r="O4" s="10" t="s">
        <v>29</v>
      </c>
      <c r="P4" s="8" t="s">
        <v>30</v>
      </c>
      <c r="Q4" s="8" t="s">
        <v>31</v>
      </c>
      <c r="S4" s="8" t="s">
        <v>32</v>
      </c>
      <c r="U4" s="5" t="s">
        <v>33</v>
      </c>
      <c r="W4" s="2" t="s">
        <v>34</v>
      </c>
      <c r="Y4" s="5" t="s">
        <v>35</v>
      </c>
    </row>
    <row r="5" spans="2:25" x14ac:dyDescent="0.25">
      <c r="B5" s="5" t="s">
        <v>36</v>
      </c>
      <c r="D5" s="5" t="s">
        <v>37</v>
      </c>
      <c r="H5" s="5" t="s">
        <v>38</v>
      </c>
      <c r="L5" s="9">
        <f ca="1" xml:space="preserve"> WORKDAY(L4,1)</f>
        <v>45057</v>
      </c>
      <c r="N5" s="8">
        <v>2</v>
      </c>
      <c r="O5" s="8" t="s">
        <v>39</v>
      </c>
      <c r="P5" s="8" t="s">
        <v>40</v>
      </c>
      <c r="Q5" s="8" t="s">
        <v>41</v>
      </c>
      <c r="W5" s="2" t="s">
        <v>42</v>
      </c>
    </row>
    <row r="6" spans="2:25" x14ac:dyDescent="0.25">
      <c r="B6" s="5"/>
      <c r="L6" s="9">
        <f t="shared" ref="L6:L13" ca="1" si="0" xml:space="preserve"> WORKDAY(L5,1)</f>
        <v>45058</v>
      </c>
      <c r="N6" s="8">
        <v>3</v>
      </c>
      <c r="O6" s="8" t="s">
        <v>43</v>
      </c>
      <c r="P6" s="8"/>
      <c r="Q6" s="8"/>
      <c r="S6" s="3" t="s">
        <v>44</v>
      </c>
    </row>
    <row r="7" spans="2:25" x14ac:dyDescent="0.25">
      <c r="F7" s="3" t="s">
        <v>45</v>
      </c>
      <c r="L7" s="9">
        <f ca="1" xml:space="preserve"> WORKDAY(L6,1)</f>
        <v>45061</v>
      </c>
      <c r="N7" s="8">
        <v>4</v>
      </c>
      <c r="O7" s="8" t="s">
        <v>46</v>
      </c>
      <c r="P7" s="8"/>
      <c r="Q7" s="8"/>
      <c r="S7" s="8" t="s">
        <v>47</v>
      </c>
    </row>
    <row r="8" spans="2:25" x14ac:dyDescent="0.25">
      <c r="F8" s="5" t="s">
        <v>48</v>
      </c>
      <c r="L8" s="9">
        <f t="shared" ca="1" si="0"/>
        <v>45062</v>
      </c>
      <c r="N8" s="8">
        <v>5</v>
      </c>
      <c r="O8" s="8"/>
      <c r="P8" s="8"/>
      <c r="Q8" s="8"/>
      <c r="S8" s="8" t="s">
        <v>49</v>
      </c>
    </row>
    <row r="9" spans="2:25" x14ac:dyDescent="0.25">
      <c r="F9" s="5" t="s">
        <v>50</v>
      </c>
      <c r="L9" s="9">
        <f t="shared" ca="1" si="0"/>
        <v>45063</v>
      </c>
      <c r="N9" s="8">
        <v>6</v>
      </c>
      <c r="O9" s="8"/>
      <c r="P9" s="8"/>
      <c r="Q9" s="8"/>
    </row>
    <row r="10" spans="2:25" x14ac:dyDescent="0.25">
      <c r="L10" s="9">
        <f t="shared" ca="1" si="0"/>
        <v>45064</v>
      </c>
      <c r="N10" s="8">
        <v>7</v>
      </c>
      <c r="O10" s="8"/>
      <c r="P10" s="8"/>
      <c r="Q10" s="8"/>
    </row>
    <row r="11" spans="2:25" x14ac:dyDescent="0.25">
      <c r="L11" s="9">
        <f t="shared" ca="1" si="0"/>
        <v>45065</v>
      </c>
      <c r="N11" s="8">
        <v>8</v>
      </c>
      <c r="O11" s="8"/>
      <c r="P11" s="8"/>
      <c r="Q11" s="8"/>
    </row>
    <row r="12" spans="2:25" x14ac:dyDescent="0.25">
      <c r="B12" s="3" t="s">
        <v>51</v>
      </c>
      <c r="D12" s="3" t="s">
        <v>51</v>
      </c>
      <c r="L12" s="9">
        <f t="shared" ca="1" si="0"/>
        <v>45068</v>
      </c>
      <c r="N12" s="8">
        <v>9</v>
      </c>
      <c r="O12" s="8"/>
      <c r="P12" s="8"/>
      <c r="Q12" s="8"/>
    </row>
    <row r="13" spans="2:25" x14ac:dyDescent="0.25">
      <c r="B13" s="5" t="s">
        <v>52</v>
      </c>
      <c r="D13" s="5" t="s">
        <v>53</v>
      </c>
      <c r="L13" s="9">
        <f t="shared" ca="1" si="0"/>
        <v>45069</v>
      </c>
      <c r="N13" s="8">
        <v>10</v>
      </c>
      <c r="O13" s="8"/>
      <c r="P13" s="8"/>
      <c r="Q13" s="8"/>
    </row>
    <row r="14" spans="2:25" x14ac:dyDescent="0.25">
      <c r="B14" s="5" t="s">
        <v>54</v>
      </c>
      <c r="D14" s="5" t="s">
        <v>55</v>
      </c>
      <c r="L14" s="11" t="s">
        <v>56</v>
      </c>
      <c r="N14" s="8">
        <v>11</v>
      </c>
      <c r="O14" s="8"/>
      <c r="P14" s="8"/>
      <c r="Q14" s="8"/>
    </row>
    <row r="15" spans="2:25" x14ac:dyDescent="0.25">
      <c r="B15" s="5"/>
      <c r="D15" s="5" t="s">
        <v>57</v>
      </c>
      <c r="L15" s="11" t="s">
        <v>58</v>
      </c>
      <c r="N15" s="8">
        <v>12</v>
      </c>
      <c r="O15" s="8"/>
      <c r="P15" s="8"/>
      <c r="Q15" s="8"/>
    </row>
    <row r="16" spans="2:25" x14ac:dyDescent="0.25">
      <c r="B16" s="5"/>
      <c r="D16" s="5" t="s">
        <v>28</v>
      </c>
      <c r="N16" s="12"/>
      <c r="O16" s="4"/>
      <c r="P16" s="4"/>
      <c r="Q16" s="4"/>
    </row>
    <row r="17" spans="1:14" x14ac:dyDescent="0.25">
      <c r="H17" t="s">
        <v>59</v>
      </c>
      <c r="N17" s="12"/>
    </row>
    <row r="18" spans="1:14" x14ac:dyDescent="0.25">
      <c r="N18" s="12"/>
    </row>
    <row r="19" spans="1:14" x14ac:dyDescent="0.25">
      <c r="N19" s="12"/>
    </row>
    <row r="20" spans="1:14" x14ac:dyDescent="0.25">
      <c r="N20" s="12"/>
    </row>
    <row r="21" spans="1:14" x14ac:dyDescent="0.25">
      <c r="N21" s="12"/>
    </row>
    <row r="22" spans="1:14" x14ac:dyDescent="0.25">
      <c r="N22" s="12"/>
    </row>
    <row r="23" spans="1:14" x14ac:dyDescent="0.25">
      <c r="A23" s="5" t="s">
        <v>60</v>
      </c>
      <c r="B23" s="43" t="s">
        <v>61</v>
      </c>
      <c r="C23" s="44"/>
      <c r="D23" s="45"/>
      <c r="N23" s="12"/>
    </row>
    <row r="24" spans="1:14" x14ac:dyDescent="0.25">
      <c r="A24" s="5" t="s">
        <v>26</v>
      </c>
      <c r="B24" s="5" t="s">
        <v>62</v>
      </c>
      <c r="C24" s="5" t="s">
        <v>63</v>
      </c>
      <c r="D24" s="5"/>
    </row>
    <row r="25" spans="1:14" x14ac:dyDescent="0.25">
      <c r="A25" s="5" t="s">
        <v>13</v>
      </c>
      <c r="B25" s="5" t="s">
        <v>64</v>
      </c>
      <c r="C25" s="5" t="s">
        <v>65</v>
      </c>
      <c r="D25" s="5" t="s">
        <v>66</v>
      </c>
    </row>
  </sheetData>
  <sortState xmlns:xlrd2="http://schemas.microsoft.com/office/spreadsheetml/2017/richdata2" ref="B3:B4">
    <sortCondition ref="B3"/>
  </sortState>
  <mergeCells count="2">
    <mergeCell ref="N2:Q2"/>
    <mergeCell ref="B23:D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93C8-07D4-5C40-BE80-E34AC6FF6B92}">
  <sheetPr codeName="Sheet1"/>
  <dimension ref="B1:M74"/>
  <sheetViews>
    <sheetView showGridLines="0" tabSelected="1" zoomScale="90" zoomScaleNormal="90" workbookViewId="0">
      <pane xSplit="9" ySplit="3" topLeftCell="J4" activePane="bottomRight" state="frozen"/>
      <selection pane="topRight" activeCell="B59" sqref="B59:C59"/>
      <selection pane="bottomLeft" activeCell="B59" sqref="B59:C59"/>
      <selection pane="bottomRight" activeCell="B3" sqref="B3:H3"/>
    </sheetView>
  </sheetViews>
  <sheetFormatPr defaultColWidth="11" defaultRowHeight="15" x14ac:dyDescent="0.25"/>
  <cols>
    <col min="1" max="1" width="13.140625" customWidth="1"/>
    <col min="2" max="2" width="38.42578125" customWidth="1"/>
    <col min="3" max="3" width="14" customWidth="1"/>
    <col min="4" max="4" width="43" customWidth="1"/>
    <col min="5" max="5" width="12.42578125" customWidth="1"/>
    <col min="6" max="7" width="9.42578125" customWidth="1"/>
    <col min="8" max="8" width="13.140625" customWidth="1"/>
    <col min="9" max="9" width="24.85546875" customWidth="1"/>
    <col min="10" max="10" width="31.85546875" customWidth="1"/>
    <col min="11" max="11" width="41.42578125" customWidth="1"/>
    <col min="12" max="12" width="26.28515625" hidden="1" customWidth="1"/>
  </cols>
  <sheetData>
    <row r="1" spans="2:12" ht="23.1" customHeight="1" thickBot="1" x14ac:dyDescent="0.3"/>
    <row r="2" spans="2:12" ht="44.1" customHeight="1" x14ac:dyDescent="0.25">
      <c r="B2" s="95" t="s">
        <v>138</v>
      </c>
      <c r="C2" s="96"/>
      <c r="D2" s="96"/>
      <c r="E2" s="96"/>
      <c r="F2" s="96"/>
      <c r="G2" s="96"/>
      <c r="H2" s="96"/>
      <c r="I2" s="13" t="s">
        <v>67</v>
      </c>
    </row>
    <row r="3" spans="2:12" ht="44.1" customHeight="1" thickBot="1" x14ac:dyDescent="0.3">
      <c r="B3" s="97" t="s">
        <v>68</v>
      </c>
      <c r="C3" s="98"/>
      <c r="D3" s="98"/>
      <c r="E3" s="98"/>
      <c r="F3" s="98"/>
      <c r="G3" s="98"/>
      <c r="H3" s="98"/>
      <c r="I3" s="14" t="str">
        <f>IF(OR(COUNTIF(I5:I68, "REQUIRED") &gt;0, COUNTIF(I5:I68, "ERROR") &gt;0), "INCOMPLETE", "COMPLETE")</f>
        <v>INCOMPLETE</v>
      </c>
    </row>
    <row r="4" spans="2:12" ht="29.1" customHeight="1" x14ac:dyDescent="0.4">
      <c r="B4" s="99" t="s">
        <v>69</v>
      </c>
      <c r="C4" s="100"/>
      <c r="D4" s="100"/>
      <c r="E4" s="100"/>
      <c r="F4" s="100"/>
      <c r="G4" s="100"/>
      <c r="H4" s="101"/>
      <c r="I4" s="15" t="s">
        <v>70</v>
      </c>
    </row>
    <row r="5" spans="2:12" ht="25.35" customHeight="1" x14ac:dyDescent="0.35">
      <c r="B5" s="94" t="s">
        <v>71</v>
      </c>
      <c r="C5" s="94"/>
      <c r="D5" s="47"/>
      <c r="E5" s="47"/>
      <c r="F5" s="47"/>
      <c r="G5" s="47"/>
      <c r="H5" s="47"/>
      <c r="I5" s="16" t="str">
        <f>IF(D5 = "", "REQUIRED", "COMPLETE")</f>
        <v>REQUIRED</v>
      </c>
    </row>
    <row r="6" spans="2:12" ht="23.25" x14ac:dyDescent="0.35">
      <c r="B6" s="94" t="s">
        <v>72</v>
      </c>
      <c r="C6" s="94"/>
      <c r="D6" s="47"/>
      <c r="E6" s="47"/>
      <c r="F6" s="47"/>
      <c r="G6" s="47"/>
      <c r="H6" s="47"/>
      <c r="I6" s="17" t="str">
        <f>IF(D6 = "", "REQUIRED", "COMPLETE")</f>
        <v>REQUIRED</v>
      </c>
    </row>
    <row r="7" spans="2:12" ht="23.25" x14ac:dyDescent="0.35">
      <c r="B7" s="94" t="s">
        <v>73</v>
      </c>
      <c r="C7" s="94"/>
      <c r="D7" s="78"/>
      <c r="E7" s="79"/>
      <c r="F7" s="79"/>
      <c r="G7" s="79"/>
      <c r="H7" s="80"/>
      <c r="I7" s="17" t="str">
        <f>IF(D7 = "", "REQUIRED", "COMPLETE")</f>
        <v>REQUIRED</v>
      </c>
    </row>
    <row r="8" spans="2:12" ht="23.25" x14ac:dyDescent="0.35">
      <c r="B8" s="94" t="s">
        <v>74</v>
      </c>
      <c r="C8" s="94"/>
      <c r="D8" s="18"/>
      <c r="E8" s="19"/>
      <c r="F8" s="20"/>
      <c r="G8" s="20"/>
      <c r="H8" s="20"/>
      <c r="I8" s="17" t="str">
        <f>IF(D8 = "", "REQUIRED", "COMPLETE")</f>
        <v>REQUIRED</v>
      </c>
    </row>
    <row r="9" spans="2:12" ht="23.25" x14ac:dyDescent="0.35">
      <c r="B9" s="102" t="s">
        <v>75</v>
      </c>
      <c r="C9" s="102"/>
      <c r="D9" s="103"/>
      <c r="E9" s="103"/>
      <c r="F9" s="103"/>
      <c r="G9" s="103"/>
      <c r="H9" s="103"/>
      <c r="I9" s="17" t="str">
        <f>IF(D9 = "", "OPTIONAL", "COMPLETE")</f>
        <v>OPTIONAL</v>
      </c>
    </row>
    <row r="10" spans="2:12" ht="23.25" x14ac:dyDescent="0.35">
      <c r="B10" s="94" t="s">
        <v>76</v>
      </c>
      <c r="C10" s="94"/>
      <c r="D10" s="47"/>
      <c r="E10" s="47"/>
      <c r="F10" s="47"/>
      <c r="G10" s="47"/>
      <c r="H10" s="47"/>
      <c r="I10" s="17" t="str">
        <f>IF(OR(D7=Reference!J3,D7=""),IF(D10 = "", "NOT REQUIRED", "COMPLETE"), IF(D10 = "", "REQUIRED", "COMPLETE"))</f>
        <v>NOT REQUIRED</v>
      </c>
      <c r="L10" s="21" t="s">
        <v>61</v>
      </c>
    </row>
    <row r="11" spans="2:12" ht="26.25" x14ac:dyDescent="0.4">
      <c r="B11" s="66" t="s">
        <v>77</v>
      </c>
      <c r="C11" s="67"/>
      <c r="D11" s="67"/>
      <c r="E11" s="67"/>
      <c r="F11" s="67"/>
      <c r="G11" s="67"/>
      <c r="H11" s="67"/>
      <c r="I11" s="68"/>
      <c r="L11" s="5" t="str">
        <f>IF($D$22="","",IF(VLOOKUP($D$22,Reference!$A$24:$F$26,2,FALSE)= 0, "", VLOOKUP($D$22,Reference!$A$24:$F$26,2,FALSE)))</f>
        <v/>
      </c>
    </row>
    <row r="12" spans="2:12" ht="21" x14ac:dyDescent="0.35">
      <c r="B12" s="104" t="s">
        <v>78</v>
      </c>
      <c r="C12" s="105"/>
      <c r="D12" s="105"/>
      <c r="E12" s="105"/>
      <c r="F12" s="105"/>
      <c r="G12" s="105"/>
      <c r="H12" s="105"/>
      <c r="I12" s="106"/>
      <c r="L12" s="5" t="str">
        <f>IF($D$22="","",IF(VLOOKUP($D$22,Reference!$A$24:$F$26,3,FALSE)= 0, "", VLOOKUP($D$22,Reference!$A$24:$F$26,3,FALSE)))</f>
        <v/>
      </c>
    </row>
    <row r="13" spans="2:12" ht="23.25" x14ac:dyDescent="0.35">
      <c r="B13" s="70" t="s">
        <v>79</v>
      </c>
      <c r="C13" s="70"/>
      <c r="D13" s="69"/>
      <c r="E13" s="69"/>
      <c r="F13" s="69"/>
      <c r="G13" s="69"/>
      <c r="H13" s="69"/>
      <c r="I13" s="17" t="str">
        <f>IF(D13 = "", "REQUIRED", "COMPLETE")</f>
        <v>REQUIRED</v>
      </c>
      <c r="L13" s="5" t="str">
        <f>IF($D$22="","",IF(VLOOKUP($D$22,Reference!$A$24:$F$26,4,FALSE)= 0, "", VLOOKUP($D$22,Reference!$A$24:$F$26,4,FALSE)))</f>
        <v/>
      </c>
    </row>
    <row r="14" spans="2:12" ht="23.25" x14ac:dyDescent="0.35">
      <c r="B14" s="46" t="s">
        <v>80</v>
      </c>
      <c r="C14" s="46"/>
      <c r="D14" s="47"/>
      <c r="E14" s="47"/>
      <c r="F14" s="47"/>
      <c r="G14" s="47"/>
      <c r="H14" s="47"/>
      <c r="I14" s="93" t="str">
        <f>IF(AND(D14 = "",D15 = ""), "REQUIRED","COMPLETE")</f>
        <v>REQUIRED</v>
      </c>
      <c r="L14" s="5" t="str">
        <f>IF($D$22="","",IF(VLOOKUP($D$22,Reference!$A$24:$F$26,5,FALSE)= 0, "", VLOOKUP($D$22,Reference!$A$24:$F$26,5,FALSE)))</f>
        <v/>
      </c>
    </row>
    <row r="15" spans="2:12" ht="23.25" x14ac:dyDescent="0.35">
      <c r="B15" s="48" t="s">
        <v>81</v>
      </c>
      <c r="C15" s="48"/>
      <c r="D15" s="92"/>
      <c r="E15" s="49"/>
      <c r="F15" s="49"/>
      <c r="G15" s="49"/>
      <c r="H15" s="49"/>
      <c r="I15" s="93"/>
      <c r="L15" s="5" t="str">
        <f>IF($D$22="","",IF(VLOOKUP($D$22,Reference!$A$24:$F$26,6,FALSE)= 0, "", VLOOKUP($D$22,Reference!$A$24:$F$26,6,FALSE)))</f>
        <v/>
      </c>
    </row>
    <row r="16" spans="2:12" ht="21" x14ac:dyDescent="0.35">
      <c r="B16" s="81" t="s">
        <v>82</v>
      </c>
      <c r="C16" s="82"/>
      <c r="D16" s="82"/>
      <c r="E16" s="82"/>
      <c r="F16" s="82"/>
      <c r="G16" s="82"/>
      <c r="H16" s="82"/>
      <c r="I16" s="88"/>
      <c r="L16" s="5"/>
    </row>
    <row r="17" spans="2:9" ht="23.25" x14ac:dyDescent="0.35">
      <c r="B17" s="70" t="s">
        <v>79</v>
      </c>
      <c r="C17" s="70"/>
      <c r="D17" s="69"/>
      <c r="E17" s="69"/>
      <c r="F17" s="69"/>
      <c r="G17" s="69"/>
      <c r="H17" s="69"/>
      <c r="I17" s="17" t="str">
        <f>IF(D17 = "", "OPTIONAL", "COMPLETE")</f>
        <v>OPTIONAL</v>
      </c>
    </row>
    <row r="18" spans="2:9" ht="23.25" x14ac:dyDescent="0.35">
      <c r="B18" s="46" t="s">
        <v>80</v>
      </c>
      <c r="C18" s="46"/>
      <c r="D18" s="47"/>
      <c r="E18" s="47"/>
      <c r="F18" s="47"/>
      <c r="G18" s="47"/>
      <c r="H18" s="47"/>
      <c r="I18" s="17" t="str">
        <f>IF(D18 = "", "OPTIONAL", "COMPLETE")</f>
        <v>OPTIONAL</v>
      </c>
    </row>
    <row r="19" spans="2:9" ht="23.25" x14ac:dyDescent="0.35">
      <c r="B19" s="48" t="s">
        <v>81</v>
      </c>
      <c r="C19" s="48"/>
      <c r="D19" s="92"/>
      <c r="E19" s="49"/>
      <c r="F19" s="49"/>
      <c r="G19" s="49"/>
      <c r="H19" s="49"/>
      <c r="I19" s="17" t="str">
        <f>IF(D19 = "", "OPTIONAL", "COMPLETE")</f>
        <v>OPTIONAL</v>
      </c>
    </row>
    <row r="20" spans="2:9" ht="26.25" x14ac:dyDescent="0.4">
      <c r="B20" s="66" t="s">
        <v>83</v>
      </c>
      <c r="C20" s="67"/>
      <c r="D20" s="67"/>
      <c r="E20" s="67"/>
      <c r="F20" s="67"/>
      <c r="G20" s="67"/>
      <c r="H20" s="67"/>
      <c r="I20" s="68"/>
    </row>
    <row r="21" spans="2:9" ht="23.25" x14ac:dyDescent="0.35">
      <c r="B21" s="70" t="s">
        <v>84</v>
      </c>
      <c r="C21" s="70"/>
      <c r="D21" s="78"/>
      <c r="E21" s="79"/>
      <c r="F21" s="79"/>
      <c r="G21" s="79"/>
      <c r="H21" s="80"/>
      <c r="I21" s="17" t="str">
        <f>IF(D21 = "", "REQUIRED", "COMPLETE")</f>
        <v>REQUIRED</v>
      </c>
    </row>
    <row r="22" spans="2:9" ht="27" customHeight="1" x14ac:dyDescent="0.35">
      <c r="B22" s="46" t="s">
        <v>85</v>
      </c>
      <c r="C22" s="46"/>
      <c r="D22" s="78"/>
      <c r="E22" s="79"/>
      <c r="F22" s="79"/>
      <c r="G22" s="79"/>
      <c r="H22" s="80"/>
      <c r="I22" s="17" t="str">
        <f>IF(D22 = "", "REQUIRED", "COMPLETE")</f>
        <v>REQUIRED</v>
      </c>
    </row>
    <row r="23" spans="2:9" ht="23.25" x14ac:dyDescent="0.35">
      <c r="B23" s="48" t="s">
        <v>86</v>
      </c>
      <c r="C23" s="48"/>
      <c r="D23" s="78"/>
      <c r="E23" s="79"/>
      <c r="F23" s="79"/>
      <c r="G23" s="79"/>
      <c r="H23" s="80"/>
      <c r="I23" s="17" t="str">
        <f>IF(D22 = Reference!F4, "NOT REQUIRED", IF(D23 = "", "REQUIRED", "COMPLETE"))</f>
        <v>REQUIRED</v>
      </c>
    </row>
    <row r="24" spans="2:9" ht="23.25" x14ac:dyDescent="0.35">
      <c r="B24" s="46" t="s">
        <v>87</v>
      </c>
      <c r="C24" s="46"/>
      <c r="D24" s="78"/>
      <c r="E24" s="79"/>
      <c r="F24" s="79"/>
      <c r="G24" s="79"/>
      <c r="H24" s="80"/>
      <c r="I24" s="17" t="str">
        <f>IF(D22 = Reference!F3, "NOT REQUIRED", IF(D22 = Reference!F4, IF(D24 = "","REQUIRED", "COMPLETE"), "NOT REQUIRED" ))</f>
        <v>NOT REQUIRED</v>
      </c>
    </row>
    <row r="25" spans="2:9" ht="24" hidden="1" customHeight="1" x14ac:dyDescent="0.35">
      <c r="B25" s="46" t="s">
        <v>88</v>
      </c>
      <c r="C25" s="46"/>
      <c r="D25" s="24"/>
      <c r="E25" s="24"/>
      <c r="F25" s="24"/>
      <c r="G25" s="24"/>
      <c r="H25" s="24"/>
      <c r="I25" s="17" t="str">
        <f>IF(D25 = "", "NOT REQUIRED", "COMPLETE")</f>
        <v>NOT REQUIRED</v>
      </c>
    </row>
    <row r="26" spans="2:9" ht="23.25" x14ac:dyDescent="0.35">
      <c r="B26" s="72" t="s">
        <v>89</v>
      </c>
      <c r="C26" s="73"/>
      <c r="D26" s="24"/>
      <c r="E26" s="78"/>
      <c r="F26" s="79"/>
      <c r="G26" s="79"/>
      <c r="H26" s="80"/>
      <c r="I26" s="17" t="str">
        <f>IF(OR(E26 = "", D26 = ""), "REQUIRED", "COMPLETE")</f>
        <v>REQUIRED</v>
      </c>
    </row>
    <row r="27" spans="2:9" ht="23.25" x14ac:dyDescent="0.35">
      <c r="B27" s="72" t="s">
        <v>90</v>
      </c>
      <c r="C27" s="73"/>
      <c r="D27" s="78"/>
      <c r="E27" s="79"/>
      <c r="F27" s="79"/>
      <c r="G27" s="79"/>
      <c r="H27" s="80"/>
      <c r="I27" s="17" t="str">
        <f>IF(D27 = "", "NOT REQUIRED", "COMPLETE")</f>
        <v>NOT REQUIRED</v>
      </c>
    </row>
    <row r="28" spans="2:9" ht="23.25" x14ac:dyDescent="0.35">
      <c r="B28" s="23" t="s">
        <v>91</v>
      </c>
      <c r="C28" s="24"/>
      <c r="D28" s="81"/>
      <c r="E28" s="82"/>
      <c r="F28" s="82"/>
      <c r="G28" s="82"/>
      <c r="H28" s="88"/>
      <c r="I28" s="17" t="str">
        <f>IF(C28 = "", "REQUIRED", "COMPLETE")</f>
        <v>REQUIRED</v>
      </c>
    </row>
    <row r="29" spans="2:9" ht="23.25" x14ac:dyDescent="0.35">
      <c r="B29" s="25" t="s">
        <v>92</v>
      </c>
      <c r="C29" s="22"/>
      <c r="D29" s="72" t="s">
        <v>93</v>
      </c>
      <c r="E29" s="73"/>
      <c r="F29" s="78" t="str">
        <f>IF($C$28="All","Yes", IF(AND(C28 = "Restricted",C29="No"), "No",""))</f>
        <v/>
      </c>
      <c r="G29" s="79"/>
      <c r="H29" s="80"/>
      <c r="I29" s="77" t="str">
        <f>IF(OR(C29 = "",C30 = "",C31 = "",F29 = ""), "REQUIRED:                                        Please select Yes or No for all","COMPLETE")</f>
        <v>REQUIRED:                                        Please select Yes or No for all</v>
      </c>
    </row>
    <row r="30" spans="2:9" ht="23.25" x14ac:dyDescent="0.35">
      <c r="B30" s="23" t="s">
        <v>94</v>
      </c>
      <c r="C30" s="22"/>
      <c r="D30" s="26"/>
      <c r="E30" s="27"/>
      <c r="F30" s="27"/>
      <c r="G30" s="27"/>
      <c r="H30" s="28"/>
      <c r="I30" s="77"/>
    </row>
    <row r="31" spans="2:9" ht="23.25" x14ac:dyDescent="0.35">
      <c r="B31" s="29" t="s">
        <v>95</v>
      </c>
      <c r="C31" s="30"/>
      <c r="D31" s="31"/>
      <c r="E31" s="32"/>
      <c r="F31" s="32"/>
      <c r="G31" s="32"/>
      <c r="H31" s="33"/>
      <c r="I31" s="77"/>
    </row>
    <row r="32" spans="2:9" ht="22.35" customHeight="1" x14ac:dyDescent="0.25">
      <c r="B32" s="89" t="s">
        <v>96</v>
      </c>
      <c r="C32" s="89"/>
      <c r="D32" s="90" t="s">
        <v>97</v>
      </c>
      <c r="E32" s="90"/>
      <c r="F32" s="90"/>
      <c r="G32" s="90"/>
      <c r="H32" s="90"/>
      <c r="I32" s="91" t="str">
        <f>IF(OR(C28 = "All", C28 = ""), "NOT REQUIRED", IF(D32 = "", "REQUIRED", "COMPLETE"))</f>
        <v>NOT REQUIRED</v>
      </c>
    </row>
    <row r="33" spans="2:13" ht="23.1" customHeight="1" x14ac:dyDescent="0.25">
      <c r="B33" s="89"/>
      <c r="C33" s="89"/>
      <c r="D33" s="90"/>
      <c r="E33" s="90"/>
      <c r="F33" s="90"/>
      <c r="G33" s="90"/>
      <c r="H33" s="90"/>
      <c r="I33" s="91"/>
    </row>
    <row r="34" spans="2:13" ht="26.1" customHeight="1" x14ac:dyDescent="0.25">
      <c r="B34" s="89"/>
      <c r="C34" s="89"/>
      <c r="D34" s="90"/>
      <c r="E34" s="90"/>
      <c r="F34" s="90"/>
      <c r="G34" s="90"/>
      <c r="H34" s="90"/>
      <c r="I34" s="91"/>
    </row>
    <row r="35" spans="2:13" ht="21" customHeight="1" x14ac:dyDescent="0.25">
      <c r="B35" s="89" t="s">
        <v>98</v>
      </c>
      <c r="C35" s="89"/>
      <c r="D35" s="90" t="s">
        <v>99</v>
      </c>
      <c r="E35" s="90"/>
      <c r="F35" s="90"/>
      <c r="G35" s="90"/>
      <c r="H35" s="90"/>
      <c r="I35" s="91" t="str">
        <f>IF(OR(C28 = "All", C28 = ""), "NOT REQUIRED", IF(D35 = "", "REQUIRED", "COMPLETE"))</f>
        <v>NOT REQUIRED</v>
      </c>
    </row>
    <row r="36" spans="2:13" ht="24" customHeight="1" x14ac:dyDescent="0.25">
      <c r="B36" s="89"/>
      <c r="C36" s="89"/>
      <c r="D36" s="90"/>
      <c r="E36" s="90"/>
      <c r="F36" s="90"/>
      <c r="G36" s="90"/>
      <c r="H36" s="90"/>
      <c r="I36" s="91"/>
    </row>
    <row r="37" spans="2:13" ht="24" customHeight="1" x14ac:dyDescent="0.25">
      <c r="B37" s="89"/>
      <c r="C37" s="89"/>
      <c r="D37" s="90"/>
      <c r="E37" s="90"/>
      <c r="F37" s="90"/>
      <c r="G37" s="90"/>
      <c r="H37" s="90"/>
      <c r="I37" s="91"/>
    </row>
    <row r="38" spans="2:13" ht="21" x14ac:dyDescent="0.35">
      <c r="B38" s="81" t="s">
        <v>100</v>
      </c>
      <c r="C38" s="82"/>
      <c r="D38" s="82"/>
      <c r="E38" s="82"/>
      <c r="F38" s="82"/>
      <c r="G38" s="82"/>
      <c r="H38" s="82"/>
      <c r="I38" s="88"/>
    </row>
    <row r="39" spans="2:13" ht="24" customHeight="1" x14ac:dyDescent="0.35">
      <c r="B39" s="25" t="s">
        <v>101</v>
      </c>
      <c r="C39" s="22"/>
      <c r="D39" s="72" t="s">
        <v>81</v>
      </c>
      <c r="E39" s="73"/>
      <c r="F39" s="74"/>
      <c r="G39" s="75"/>
      <c r="H39" s="76"/>
      <c r="I39" s="77" t="str">
        <f>IF(OR(C39 = "",C40 = "",C41 = "",C42 = "",F39 = "",F40 = "",F41 = ""), "REQUIRED:                                        Please select Yes or No for all","COMPLETE")</f>
        <v>REQUIRED:                                        Please select Yes or No for all</v>
      </c>
    </row>
    <row r="40" spans="2:13" ht="23.25" x14ac:dyDescent="0.35">
      <c r="B40" s="23" t="s">
        <v>102</v>
      </c>
      <c r="C40" s="24"/>
      <c r="D40" s="72" t="s">
        <v>103</v>
      </c>
      <c r="E40" s="73"/>
      <c r="F40" s="78"/>
      <c r="G40" s="79"/>
      <c r="H40" s="80"/>
      <c r="I40" s="77"/>
    </row>
    <row r="41" spans="2:13" ht="23.25" x14ac:dyDescent="0.35">
      <c r="B41" s="23" t="s">
        <v>104</v>
      </c>
      <c r="C41" s="24"/>
      <c r="D41" s="72" t="s">
        <v>105</v>
      </c>
      <c r="E41" s="73"/>
      <c r="F41" s="78"/>
      <c r="G41" s="79"/>
      <c r="H41" s="80"/>
      <c r="I41" s="77"/>
      <c r="M41" s="34"/>
    </row>
    <row r="42" spans="2:13" ht="23.25" x14ac:dyDescent="0.35">
      <c r="B42" s="25" t="s">
        <v>106</v>
      </c>
      <c r="C42" s="35"/>
      <c r="D42" s="72" t="s">
        <v>107</v>
      </c>
      <c r="E42" s="73"/>
      <c r="F42" s="78"/>
      <c r="G42" s="79"/>
      <c r="H42" s="80"/>
      <c r="I42" s="77"/>
    </row>
    <row r="43" spans="2:13" ht="21" x14ac:dyDescent="0.35">
      <c r="B43" s="81" t="s">
        <v>108</v>
      </c>
      <c r="C43" s="82"/>
      <c r="D43" s="82"/>
      <c r="E43" s="82"/>
      <c r="F43" s="82"/>
      <c r="G43" s="82"/>
      <c r="H43" s="82"/>
      <c r="I43" s="83"/>
    </row>
    <row r="44" spans="2:13" ht="23.25" x14ac:dyDescent="0.35">
      <c r="B44" s="41" t="s">
        <v>109</v>
      </c>
      <c r="C44" s="22"/>
      <c r="D44" s="39"/>
      <c r="E44" s="39"/>
      <c r="F44" s="42"/>
      <c r="G44" s="42"/>
      <c r="H44" s="40"/>
      <c r="I44" s="85" t="str">
        <f>IF(OR(C44 = "",C45 = "",C46 = "",F45 = "",F46 = ""), "REQUIRED:                                        Please select Yes or No for all","COMPLETE")</f>
        <v>REQUIRED:                                        Please select Yes or No for all</v>
      </c>
    </row>
    <row r="45" spans="2:13" ht="23.85" customHeight="1" x14ac:dyDescent="0.35">
      <c r="B45" s="41" t="s">
        <v>110</v>
      </c>
      <c r="C45" s="22"/>
      <c r="D45" s="72" t="s">
        <v>111</v>
      </c>
      <c r="E45" s="84"/>
      <c r="F45" s="74" t="str">
        <f>IF($C$44="No","No", "")</f>
        <v/>
      </c>
      <c r="G45" s="75"/>
      <c r="H45" s="76"/>
      <c r="I45" s="86"/>
    </row>
    <row r="46" spans="2:13" ht="23.25" x14ac:dyDescent="0.35">
      <c r="B46" s="41" t="s">
        <v>112</v>
      </c>
      <c r="C46" s="22"/>
      <c r="D46" s="72" t="s">
        <v>113</v>
      </c>
      <c r="E46" s="73"/>
      <c r="F46" s="74" t="str">
        <f>IF($C$44="No","No", "")</f>
        <v/>
      </c>
      <c r="G46" s="75"/>
      <c r="H46" s="76"/>
      <c r="I46" s="87"/>
    </row>
    <row r="47" spans="2:13" ht="26.25" x14ac:dyDescent="0.4">
      <c r="B47" s="66" t="s">
        <v>114</v>
      </c>
      <c r="C47" s="67"/>
      <c r="D47" s="67"/>
      <c r="E47" s="67"/>
      <c r="F47" s="67"/>
      <c r="G47" s="67"/>
      <c r="H47" s="67"/>
      <c r="I47" s="68"/>
    </row>
    <row r="48" spans="2:13" ht="23.25" x14ac:dyDescent="0.35">
      <c r="B48" s="70" t="s">
        <v>115</v>
      </c>
      <c r="C48" s="70"/>
      <c r="D48" s="69"/>
      <c r="E48" s="69"/>
      <c r="F48" s="69"/>
      <c r="G48" s="69"/>
      <c r="H48" s="69"/>
      <c r="I48" s="17" t="str">
        <f>IF(D48 = "", "REQUIRED", "COMPLETE")</f>
        <v>REQUIRED</v>
      </c>
    </row>
    <row r="49" spans="2:9" ht="23.25" x14ac:dyDescent="0.35">
      <c r="B49" s="70" t="s">
        <v>116</v>
      </c>
      <c r="C49" s="70"/>
      <c r="D49" s="69"/>
      <c r="E49" s="69"/>
      <c r="F49" s="69"/>
      <c r="G49" s="69"/>
      <c r="H49" s="69"/>
      <c r="I49" s="17" t="str">
        <f>IF(D49 = "", "REQUIRED", IF(D22 =  Reference!F3, IF(D49 = Reference!W3,"COMPLETE", "ERROR"),IF(D22 = Reference!F4, IF(D49 = Reference!W3, "ERROR", IF(AND(D24 = Reference!U3, D49 = Reference!W5), "ERROR","COMPLETE")),"COMPLETE")))</f>
        <v>REQUIRED</v>
      </c>
    </row>
    <row r="50" spans="2:9" ht="23.25" x14ac:dyDescent="0.35">
      <c r="B50" s="46" t="s">
        <v>117</v>
      </c>
      <c r="C50" s="46"/>
      <c r="D50" s="47"/>
      <c r="E50" s="47"/>
      <c r="F50" s="47"/>
      <c r="G50" s="47"/>
      <c r="H50" s="47"/>
      <c r="I50" s="17" t="str">
        <f>IF(D50 = "", "REQUIRED", "COMPLETE")</f>
        <v>REQUIRED</v>
      </c>
    </row>
    <row r="51" spans="2:9" ht="23.25" x14ac:dyDescent="0.35">
      <c r="B51" s="46" t="s">
        <v>118</v>
      </c>
      <c r="C51" s="46"/>
      <c r="D51" s="47"/>
      <c r="E51" s="47"/>
      <c r="F51" s="47"/>
      <c r="G51" s="47"/>
      <c r="H51" s="47"/>
      <c r="I51" s="17" t="str">
        <f>IF(D24=Reference!U4, "NOT REQUIRED",IF(D51 = "", "REQUIRED", "COMPLETE"))</f>
        <v>REQUIRED</v>
      </c>
    </row>
    <row r="52" spans="2:9" ht="23.25" x14ac:dyDescent="0.35">
      <c r="B52" s="46" t="s">
        <v>119</v>
      </c>
      <c r="C52" s="46"/>
      <c r="D52" s="47"/>
      <c r="E52" s="47"/>
      <c r="F52" s="47"/>
      <c r="G52" s="47"/>
      <c r="H52" s="47"/>
      <c r="I52" s="17" t="str">
        <f>IF(D50 = "", "REQUIRED", IF( D24 = "", "COMPLETE",IF(OR(AND(D24 = Reference!U3,D50 = Reference!Y4),AND(D22 = Reference!F3,D50 = Reference!Y4)),"ERROR","COMPLETE")))</f>
        <v>REQUIRED</v>
      </c>
    </row>
    <row r="53" spans="2:9" ht="23.25" x14ac:dyDescent="0.35">
      <c r="B53" s="46" t="s">
        <v>120</v>
      </c>
      <c r="C53" s="46"/>
      <c r="D53" s="47"/>
      <c r="E53" s="47"/>
      <c r="F53" s="47"/>
      <c r="G53" s="47"/>
      <c r="H53" s="47"/>
      <c r="I53" s="17" t="str">
        <f xml:space="preserve"> IF(D53 = "", "REQUIRED", "COMPLETE")</f>
        <v>REQUIRED</v>
      </c>
    </row>
    <row r="54" spans="2:9" ht="23.25" x14ac:dyDescent="0.35">
      <c r="B54" s="48" t="s">
        <v>121</v>
      </c>
      <c r="C54" s="48"/>
      <c r="D54" s="71"/>
      <c r="E54" s="47"/>
      <c r="F54" s="47"/>
      <c r="G54" s="47"/>
      <c r="H54" s="47"/>
      <c r="I54" s="17" t="str">
        <f xml:space="preserve"> IF(D54 = "", "REQUIRED", "COMPLETE")</f>
        <v>REQUIRED</v>
      </c>
    </row>
    <row r="55" spans="2:9" ht="23.25" x14ac:dyDescent="0.35">
      <c r="B55" s="46" t="s">
        <v>122</v>
      </c>
      <c r="C55" s="46"/>
      <c r="D55" s="49"/>
      <c r="E55" s="49"/>
      <c r="F55" s="49"/>
      <c r="G55" s="49"/>
      <c r="H55" s="49"/>
      <c r="I55" s="17" t="str">
        <f>IF(D55 = "", "OPTIONAL", "COMPLETE")</f>
        <v>OPTIONAL</v>
      </c>
    </row>
    <row r="56" spans="2:9" ht="23.25" x14ac:dyDescent="0.35">
      <c r="B56" s="48" t="s">
        <v>123</v>
      </c>
      <c r="C56" s="48"/>
      <c r="D56" s="49"/>
      <c r="E56" s="49"/>
      <c r="F56" s="49"/>
      <c r="G56" s="49"/>
      <c r="H56" s="49"/>
      <c r="I56" s="17" t="str">
        <f>IF(D56 = "", "OPTIONAL", "COMPLETE")</f>
        <v>OPTIONAL</v>
      </c>
    </row>
    <row r="57" spans="2:9" ht="26.25" x14ac:dyDescent="0.4">
      <c r="B57" s="66" t="s">
        <v>124</v>
      </c>
      <c r="C57" s="67"/>
      <c r="D57" s="67"/>
      <c r="E57" s="67"/>
      <c r="F57" s="67"/>
      <c r="G57" s="67"/>
      <c r="H57" s="67"/>
      <c r="I57" s="68"/>
    </row>
    <row r="58" spans="2:9" ht="23.25" x14ac:dyDescent="0.35">
      <c r="B58" s="70" t="s">
        <v>125</v>
      </c>
      <c r="C58" s="70"/>
      <c r="D58" s="69"/>
      <c r="E58" s="69"/>
      <c r="F58" s="69"/>
      <c r="G58" s="69"/>
      <c r="H58" s="69"/>
      <c r="I58" s="17" t="str">
        <f>IF( D7 = "PROD", IF(D58 = "", "OPTIONAL", "COMPLETE"), "NOT REQUIRED")</f>
        <v>NOT REQUIRED</v>
      </c>
    </row>
    <row r="59" spans="2:9" ht="23.25" x14ac:dyDescent="0.35">
      <c r="B59" s="46" t="s">
        <v>126</v>
      </c>
      <c r="C59" s="46"/>
      <c r="D59" s="47"/>
      <c r="E59" s="47"/>
      <c r="F59" s="47"/>
      <c r="G59" s="47"/>
      <c r="H59" s="47"/>
      <c r="I59" s="17" t="str">
        <f>IF( D7 = "PROD", IF(D59 = "", "OPTIONAL", "COMPLETE"), "NOT REQUIRED")</f>
        <v>NOT REQUIRED</v>
      </c>
    </row>
    <row r="60" spans="2:9" ht="23.25" x14ac:dyDescent="0.35">
      <c r="B60" s="46" t="s">
        <v>127</v>
      </c>
      <c r="C60" s="46"/>
      <c r="D60" s="47"/>
      <c r="E60" s="47"/>
      <c r="F60" s="47"/>
      <c r="G60" s="47"/>
      <c r="H60" s="47"/>
      <c r="I60" s="17" t="str">
        <f>IF( D7 = "PROD", IF(D60 = "", "OPTIONAL", "COMPLETE"), "NOT REQUIRED")</f>
        <v>NOT REQUIRED</v>
      </c>
    </row>
    <row r="61" spans="2:9" ht="23.25" x14ac:dyDescent="0.35">
      <c r="B61" s="48" t="s">
        <v>128</v>
      </c>
      <c r="C61" s="48"/>
      <c r="D61" s="49"/>
      <c r="E61" s="49"/>
      <c r="F61" s="49"/>
      <c r="G61" s="49"/>
      <c r="H61" s="49"/>
      <c r="I61" s="17" t="str">
        <f>IF( D7 = "PROD", IF(D61 = "", "OPTIONAL", "COMPLETE"), "NOT REQUIRED")</f>
        <v>NOT REQUIRED</v>
      </c>
    </row>
    <row r="62" spans="2:9" ht="26.25" x14ac:dyDescent="0.25">
      <c r="B62" s="50" t="s">
        <v>129</v>
      </c>
      <c r="C62" s="51"/>
      <c r="D62" s="51"/>
      <c r="E62" s="51"/>
      <c r="F62" s="51"/>
      <c r="G62" s="51"/>
      <c r="H62" s="51"/>
      <c r="I62" s="52"/>
    </row>
    <row r="63" spans="2:9" ht="23.25" x14ac:dyDescent="0.35">
      <c r="B63" s="53" t="s">
        <v>130</v>
      </c>
      <c r="C63" s="53"/>
      <c r="D63" s="69"/>
      <c r="E63" s="69"/>
      <c r="F63" s="69"/>
      <c r="G63" s="69"/>
      <c r="H63" s="69"/>
      <c r="I63" s="17" t="str">
        <f t="shared" ref="I63:I68" si="0">IF($D$9="YES",IF(D63 = "", "REQUIRED", "COMPLETE"), "NOT REQUIRED")</f>
        <v>NOT REQUIRED</v>
      </c>
    </row>
    <row r="64" spans="2:9" ht="24" customHeight="1" x14ac:dyDescent="0.35">
      <c r="B64" s="65" t="s">
        <v>131</v>
      </c>
      <c r="C64" s="65"/>
      <c r="D64" s="47"/>
      <c r="E64" s="47"/>
      <c r="F64" s="47"/>
      <c r="G64" s="47"/>
      <c r="H64" s="47"/>
      <c r="I64" s="17" t="str">
        <f t="shared" si="0"/>
        <v>NOT REQUIRED</v>
      </c>
    </row>
    <row r="65" spans="2:9" ht="24" customHeight="1" x14ac:dyDescent="0.35">
      <c r="B65" s="65" t="s">
        <v>132</v>
      </c>
      <c r="C65" s="65"/>
      <c r="D65" s="47"/>
      <c r="E65" s="47"/>
      <c r="F65" s="47"/>
      <c r="G65" s="47"/>
      <c r="H65" s="47"/>
      <c r="I65" s="17" t="str">
        <f t="shared" si="0"/>
        <v>NOT REQUIRED</v>
      </c>
    </row>
    <row r="66" spans="2:9" ht="24" customHeight="1" x14ac:dyDescent="0.35">
      <c r="B66" s="65" t="s">
        <v>133</v>
      </c>
      <c r="C66" s="65"/>
      <c r="D66" s="47"/>
      <c r="E66" s="47"/>
      <c r="F66" s="47"/>
      <c r="G66" s="47"/>
      <c r="H66" s="47"/>
      <c r="I66" s="17" t="str">
        <f t="shared" si="0"/>
        <v>NOT REQUIRED</v>
      </c>
    </row>
    <row r="67" spans="2:9" ht="24" customHeight="1" x14ac:dyDescent="0.35">
      <c r="B67" s="65" t="s">
        <v>134</v>
      </c>
      <c r="C67" s="65"/>
      <c r="D67" s="47"/>
      <c r="E67" s="47"/>
      <c r="F67" s="47"/>
      <c r="G67" s="47"/>
      <c r="H67" s="47"/>
      <c r="I67" s="17" t="str">
        <f t="shared" si="0"/>
        <v>NOT REQUIRED</v>
      </c>
    </row>
    <row r="68" spans="2:9" ht="24" customHeight="1" x14ac:dyDescent="0.35">
      <c r="B68" s="48" t="s">
        <v>135</v>
      </c>
      <c r="C68" s="48"/>
      <c r="D68" s="36"/>
      <c r="E68" s="37"/>
      <c r="F68" s="38"/>
      <c r="G68" s="38"/>
      <c r="H68" s="38"/>
      <c r="I68" s="17" t="str">
        <f t="shared" si="0"/>
        <v>NOT REQUIRED</v>
      </c>
    </row>
    <row r="69" spans="2:9" ht="24" customHeight="1" x14ac:dyDescent="0.4">
      <c r="B69" s="66" t="s">
        <v>136</v>
      </c>
      <c r="C69" s="67"/>
      <c r="D69" s="67"/>
      <c r="E69" s="67"/>
      <c r="F69" s="67"/>
      <c r="G69" s="67"/>
      <c r="H69" s="67"/>
      <c r="I69" s="68"/>
    </row>
    <row r="70" spans="2:9" x14ac:dyDescent="0.25">
      <c r="B70" s="54" t="s">
        <v>137</v>
      </c>
      <c r="C70" s="54"/>
      <c r="D70" s="56"/>
      <c r="E70" s="57"/>
      <c r="F70" s="57"/>
      <c r="G70" s="57"/>
      <c r="H70" s="57"/>
      <c r="I70" s="58"/>
    </row>
    <row r="71" spans="2:9" ht="15" customHeight="1" x14ac:dyDescent="0.25">
      <c r="B71" s="55"/>
      <c r="C71" s="55"/>
      <c r="D71" s="59"/>
      <c r="E71" s="60"/>
      <c r="F71" s="60"/>
      <c r="G71" s="60"/>
      <c r="H71" s="60"/>
      <c r="I71" s="61"/>
    </row>
    <row r="72" spans="2:9" ht="15" customHeight="1" x14ac:dyDescent="0.25">
      <c r="B72" s="55"/>
      <c r="C72" s="55"/>
      <c r="D72" s="59"/>
      <c r="E72" s="60"/>
      <c r="F72" s="60"/>
      <c r="G72" s="60"/>
      <c r="H72" s="60"/>
      <c r="I72" s="61"/>
    </row>
    <row r="73" spans="2:9" ht="15" customHeight="1" x14ac:dyDescent="0.25">
      <c r="B73" s="55"/>
      <c r="C73" s="55"/>
      <c r="D73" s="62"/>
      <c r="E73" s="63"/>
      <c r="F73" s="63"/>
      <c r="G73" s="63"/>
      <c r="H73" s="63"/>
      <c r="I73" s="64"/>
    </row>
    <row r="74" spans="2:9" ht="15" customHeight="1" x14ac:dyDescent="0.25"/>
  </sheetData>
  <dataConsolidate/>
  <mergeCells count="113">
    <mergeCell ref="D14:H14"/>
    <mergeCell ref="I14:I15"/>
    <mergeCell ref="B10:C10"/>
    <mergeCell ref="D10:H10"/>
    <mergeCell ref="B2:H2"/>
    <mergeCell ref="B3:H3"/>
    <mergeCell ref="B4:H4"/>
    <mergeCell ref="B5:C5"/>
    <mergeCell ref="D5:H5"/>
    <mergeCell ref="B6:C6"/>
    <mergeCell ref="D6:H6"/>
    <mergeCell ref="B7:C7"/>
    <mergeCell ref="D7:H7"/>
    <mergeCell ref="B8:C8"/>
    <mergeCell ref="B9:C9"/>
    <mergeCell ref="D9:H9"/>
    <mergeCell ref="B15:C15"/>
    <mergeCell ref="D15:H15"/>
    <mergeCell ref="B11:I11"/>
    <mergeCell ref="B12:I12"/>
    <mergeCell ref="B13:C13"/>
    <mergeCell ref="D13:H13"/>
    <mergeCell ref="B14:C14"/>
    <mergeCell ref="B23:C23"/>
    <mergeCell ref="D23:H23"/>
    <mergeCell ref="B16:I16"/>
    <mergeCell ref="B17:C17"/>
    <mergeCell ref="D17:H17"/>
    <mergeCell ref="B18:C18"/>
    <mergeCell ref="D18:H18"/>
    <mergeCell ref="B19:C19"/>
    <mergeCell ref="D19:H19"/>
    <mergeCell ref="B20:I20"/>
    <mergeCell ref="B21:C21"/>
    <mergeCell ref="D21:H21"/>
    <mergeCell ref="B22:C22"/>
    <mergeCell ref="D22:H22"/>
    <mergeCell ref="B43:I43"/>
    <mergeCell ref="D45:E45"/>
    <mergeCell ref="F45:H45"/>
    <mergeCell ref="F46:H46"/>
    <mergeCell ref="D46:E46"/>
    <mergeCell ref="I44:I46"/>
    <mergeCell ref="I29:I31"/>
    <mergeCell ref="B24:C24"/>
    <mergeCell ref="D24:H24"/>
    <mergeCell ref="B25:C25"/>
    <mergeCell ref="B26:C26"/>
    <mergeCell ref="E26:H26"/>
    <mergeCell ref="B27:C27"/>
    <mergeCell ref="D27:H27"/>
    <mergeCell ref="D28:H28"/>
    <mergeCell ref="D29:E29"/>
    <mergeCell ref="F29:H29"/>
    <mergeCell ref="B32:C34"/>
    <mergeCell ref="D32:H34"/>
    <mergeCell ref="I32:I34"/>
    <mergeCell ref="B35:C37"/>
    <mergeCell ref="D35:H37"/>
    <mergeCell ref="I35:I37"/>
    <mergeCell ref="B38:I38"/>
    <mergeCell ref="D39:E39"/>
    <mergeCell ref="F39:H39"/>
    <mergeCell ref="I39:I42"/>
    <mergeCell ref="D40:E40"/>
    <mergeCell ref="F40:H40"/>
    <mergeCell ref="D41:E41"/>
    <mergeCell ref="F41:H41"/>
    <mergeCell ref="F42:H42"/>
    <mergeCell ref="D42:E42"/>
    <mergeCell ref="B47:I47"/>
    <mergeCell ref="B48:C48"/>
    <mergeCell ref="D48:H48"/>
    <mergeCell ref="B49:C49"/>
    <mergeCell ref="D49:H49"/>
    <mergeCell ref="B58:C58"/>
    <mergeCell ref="D58:H58"/>
    <mergeCell ref="B50:C50"/>
    <mergeCell ref="D50:H50"/>
    <mergeCell ref="B51:C51"/>
    <mergeCell ref="D51:H51"/>
    <mergeCell ref="B52:C52"/>
    <mergeCell ref="D52:H52"/>
    <mergeCell ref="B53:C53"/>
    <mergeCell ref="D53:H53"/>
    <mergeCell ref="B55:C55"/>
    <mergeCell ref="D55:H55"/>
    <mergeCell ref="B54:C54"/>
    <mergeCell ref="D54:H54"/>
    <mergeCell ref="B56:C56"/>
    <mergeCell ref="D56:H56"/>
    <mergeCell ref="B57:I57"/>
    <mergeCell ref="B59:C59"/>
    <mergeCell ref="D59:H59"/>
    <mergeCell ref="B60:C60"/>
    <mergeCell ref="D60:H60"/>
    <mergeCell ref="B61:C61"/>
    <mergeCell ref="D61:H61"/>
    <mergeCell ref="B62:I62"/>
    <mergeCell ref="B63:C63"/>
    <mergeCell ref="B70:C73"/>
    <mergeCell ref="D70:I73"/>
    <mergeCell ref="B66:C66"/>
    <mergeCell ref="D66:H66"/>
    <mergeCell ref="B67:C67"/>
    <mergeCell ref="D67:H67"/>
    <mergeCell ref="B68:C68"/>
    <mergeCell ref="B69:I69"/>
    <mergeCell ref="B65:C65"/>
    <mergeCell ref="D65:H65"/>
    <mergeCell ref="D63:H63"/>
    <mergeCell ref="B64:C64"/>
    <mergeCell ref="D64:H64"/>
  </mergeCells>
  <conditionalFormatting sqref="D1:H43 D46 F46:H46 D47:H1048576">
    <cfRule type="expression" dxfId="11" priority="2">
      <formula>$I1="NOT REQUIRED"</formula>
    </cfRule>
  </conditionalFormatting>
  <conditionalFormatting sqref="D44:H44">
    <cfRule type="expression" dxfId="10" priority="34">
      <formula>#REF!="NOT REQUIRED"</formula>
    </cfRule>
  </conditionalFormatting>
  <conditionalFormatting sqref="F45:H45">
    <cfRule type="expression" dxfId="9" priority="36">
      <formula>$I44="NOT REQUIRED"</formula>
    </cfRule>
  </conditionalFormatting>
  <conditionalFormatting sqref="I1:I44 I47:I1048576">
    <cfRule type="containsText" dxfId="8" priority="3" operator="containsText" text="INCOMPLETE">
      <formula>NOT(ISERROR(SEARCH("INCOMPLETE",I1)))</formula>
    </cfRule>
    <cfRule type="containsText" dxfId="7" priority="4" operator="containsText" text="ERROR">
      <formula>NOT(ISERROR(SEARCH("ERROR",I1)))</formula>
    </cfRule>
    <cfRule type="containsText" dxfId="6" priority="5" operator="containsText" text="OPTIONAL">
      <formula>NOT(ISERROR(SEARCH("OPTIONAL",I1)))</formula>
    </cfRule>
    <cfRule type="cellIs" dxfId="5" priority="6" operator="equal">
      <formula>"NOT REQUIRED"</formula>
    </cfRule>
    <cfRule type="containsText" dxfId="4" priority="7" operator="containsText" text="REQUIRED">
      <formula>NOT(ISERROR(SEARCH("REQUIRED",I1)))</formula>
    </cfRule>
    <cfRule type="containsText" dxfId="3" priority="8" operator="containsText" text="Warning">
      <formula>NOT(ISERROR(SEARCH("Warning",I1)))</formula>
    </cfRule>
    <cfRule type="cellIs" dxfId="2" priority="9" operator="equal">
      <formula>"Warning*"</formula>
    </cfRule>
    <cfRule type="cellIs" dxfId="1" priority="10" operator="equal">
      <formula>"COMPLETE"</formula>
    </cfRule>
    <cfRule type="cellIs" dxfId="0" priority="11" operator="equal">
      <formula>"REQUIRED"</formula>
    </cfRule>
  </conditionalFormatting>
  <dataValidations count="7">
    <dataValidation allowBlank="1" showInputMessage="1" showErrorMessage="1" promptTitle="Access Denied Error Message" prompt="This message is displayed if the Enabled Authentication Sources is set to &quot;Restricted&quot; and the user is trying to access the service with a non-enabled authentication source. _x000a_" sqref="D32:H37" xr:uid="{62BA0353-ADDA-B74D-9F20-8460EA288B26}"/>
    <dataValidation allowBlank="1" showInputMessage="1" showErrorMessage="1" prompt="If an ERROR appears it is likely because SAML applications must have the Application Type set to Confidential._x000a_" sqref="I24" xr:uid="{F7FAB526-40E2-3E46-A5BB-0988F992EF31}"/>
    <dataValidation allowBlank="1" showInputMessage="1" showErrorMessage="1" prompt="If an ERROR appears it is likely because:_x000a_SAML metadata must be .XML_x000a_OIDC and Confidential must be .TXT_x000a_OIDC and Public must be .TXT or .JSON_x000a_" sqref="I49" xr:uid="{6223EF7D-1DF9-6848-8F46-11304B3AFC80}"/>
    <dataValidation allowBlank="1" showInputMessage="1" showErrorMessage="1" prompt="If an ERROR message appears, it is because you have selected:_x000a_1) Un-Signed and have Confidential selected as the Application Type. Metadata must be signed if the application type is Confidential._x000a_ 2) Selected SAML. SAML Metadata must be Signed." sqref="I52" xr:uid="{DA024625-C912-4949-A83E-1BC4CB70F183}"/>
    <dataValidation allowBlank="1" showInputMessage="1" showErrorMessage="1" promptTitle="Application URL:" prompt="Please provide the URL for the RP Application." sqref="D23:H23" xr:uid="{66D2CE07-8335-8041-BC68-9CC44DF9B954}"/>
    <dataValidation type="list" allowBlank="1" showInputMessage="1" showErrorMessage="1" sqref="E26:H26" xr:uid="{61FF00E6-2AD5-9640-AD24-2487ED05D657}">
      <formula1>$L$11:$L$16</formula1>
    </dataValidation>
    <dataValidation allowBlank="1" showInputMessage="1" showErrorMessage="1" promptTitle="Affiliation:" prompt=" If you would like to share a NameID across multiple applications, please provide the entityID for the application you wish to be affiliated with. " sqref="D27:H27" xr:uid="{FFC21812-BDF1-F84C-92D3-B175422A78D2}"/>
  </dataValidations>
  <hyperlinks>
    <hyperlink ref="B67" r:id="rId1" display="mailto:Perry.Hamilton@novascotia.ca" xr:uid="{F7F58797-BED9-A54E-BFD7-61AA8B608641}"/>
    <hyperlink ref="B65" r:id="rId2" display="tel:(902) 667-6285" xr:uid="{46D699A4-D49F-4E4E-AB4B-FD7670F6B582}"/>
  </hyperlinks>
  <pageMargins left="0.7" right="0.7" top="0.75" bottom="0.75" header="0.3" footer="0.3"/>
  <pageSetup scale="51" orientation="portrait" horizontalDpi="0" verticalDpi="0"/>
  <colBreaks count="1" manualBreakCount="1">
    <brk id="10" max="56" man="1"/>
  </colBreaks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 promptTitle="MyNSID Native Login" prompt="This will allow users with a MyNSID credential to access the application." xr:uid="{79A1D233-C5A1-C04E-878B-3795E500504E}">
          <x14:formula1>
            <xm:f>Reference!$S$3:$S$4</xm:f>
          </x14:formula1>
          <xm:sqref>C29</xm:sqref>
        </x14:dataValidation>
        <x14:dataValidation type="list" allowBlank="1" showInputMessage="1" showErrorMessage="1" promptTitle="Authentication Sources" prompt="All - Users from any authentication can have access to the application._x000a_Restricted - Only users from selected authentication sources can have access to the application." xr:uid="{1237B821-2FF1-3045-A7FC-FA1E014FD06B}">
          <x14:formula1>
            <xm:f>Reference!$S$7:$S$8</xm:f>
          </x14:formula1>
          <xm:sqref>C28</xm:sqref>
        </x14:dataValidation>
        <x14:dataValidation type="list" allowBlank="1" showInputMessage="1" showErrorMessage="1" promptTitle="Account Creation Button" prompt="Disabling the account creation button will restrict access to non-invited users." xr:uid="{8C3E772B-500A-764C-B756-9E406AD6CB32}">
          <x14:formula1>
            <xm:f>Reference!$S$3:$S$4</xm:f>
          </x14:formula1>
          <xm:sqref>F29:H29</xm:sqref>
        </x14:dataValidation>
        <x14:dataValidation type="list" allowBlank="1" showInputMessage="1" showErrorMessage="1" promptTitle="Gov ADFS" prompt="This will allow users belonging to the Government ADFS to access the application." xr:uid="{B31D6A1F-E309-C248-A59E-653A3AC328AD}">
          <x14:formula1>
            <xm:f>Reference!$S$3:$S$4</xm:f>
          </x14:formula1>
          <xm:sqref>C30</xm:sqref>
        </x14:dataValidation>
        <x14:dataValidation type="list" allowBlank="1" showInputMessage="1" showErrorMessage="1" promptTitle="Health ADFS" prompt="This will allow users belonging to the Health ADFS to access the application." xr:uid="{76A28A40-BEE8-504C-8C75-40FB5CDFEE58}">
          <x14:formula1>
            <xm:f>Reference!$S$3:$S$4</xm:f>
          </x14:formula1>
          <xm:sqref>C31</xm:sqref>
        </x14:dataValidation>
        <x14:dataValidation type="list" allowBlank="1" showInputMessage="1" showErrorMessage="1" xr:uid="{9EEA9E00-7784-AC48-A904-87D863F3DAC3}">
          <x14:formula1>
            <xm:f>Reference!$Y$3:$Y$4</xm:f>
          </x14:formula1>
          <xm:sqref>D52:H52</xm:sqref>
        </x14:dataValidation>
        <x14:dataValidation type="list" allowBlank="1" showInputMessage="1" showErrorMessage="1" promptTitle="Edit Profile" prompt="Select Yes for the Edit Profile link to be passed to the RP after a successful authentication._x000a__x000a_The Edit Profile link can be used to send users back to their NSLS My Account page." xr:uid="{3244E924-CFE0-CD4A-B062-48DDE62B75DC}">
          <x14:formula1>
            <xm:f>Reference!$S$3:$S$4</xm:f>
          </x14:formula1>
          <xm:sqref>F41:H41</xm:sqref>
        </x14:dataValidation>
        <x14:dataValidation type="list" allowBlank="1" showInputMessage="1" showErrorMessage="1" promptTitle="Role" prompt="The Role is an optional field for the IDM Group enrolment. The user may have multiple roles if they are members of multiple groups._x000a__x000a_For ADFS Group enrolment select the MememberOf attribute." xr:uid="{20558C4F-11CF-0049-8DEF-53B1C7D09420}">
          <x14:formula1>
            <xm:f>Reference!$S$3:$S$4</xm:f>
          </x14:formula1>
          <xm:sqref>F40:H40</xm:sqref>
        </x14:dataValidation>
        <x14:dataValidation type="list" allowBlank="1" showInputMessage="1" showErrorMessage="1" promptTitle="Email" prompt="Select Yes for the Email to be passed to the RP after a successful authentication._x000a__x000a_Email is mandatory for all users." xr:uid="{47E871DC-1379-5243-9B24-7C791777F0E9}">
          <x14:formula1>
            <xm:f>Reference!$S$3:$S$4</xm:f>
          </x14:formula1>
          <xm:sqref>F39:H39</xm:sqref>
        </x14:dataValidation>
        <x14:dataValidation type="list" allowBlank="1" showInputMessage="1" showErrorMessage="1" promptTitle="Last Name" prompt="Select Yes for the Last Name to be passed to the RP after a successful authentication._x000a__x000a_The Last Name is mandatory for all users." xr:uid="{00B0BE7E-59FE-AF49-A465-FDC6F75498A9}">
          <x14:formula1>
            <xm:f>Reference!$S$3:$S$4</xm:f>
          </x14:formula1>
          <xm:sqref>C41</xm:sqref>
        </x14:dataValidation>
        <x14:dataValidation type="list" allowBlank="1" showInputMessage="1" showErrorMessage="1" promptTitle="Middle Name" prompt="Select Yes for the Middle Name to be passed to the RP after a successful authentication._x000a__x000a_The Middle Name is optional for all users." xr:uid="{033E0243-E01A-7544-BCA6-FCFCF51BF5D1}">
          <x14:formula1>
            <xm:f>Reference!$S$3:$S$4</xm:f>
          </x14:formula1>
          <xm:sqref>C40</xm:sqref>
        </x14:dataValidation>
        <x14:dataValidation type="list" allowBlank="1" showInputMessage="1" showErrorMessage="1" promptTitle="First Name" prompt="Select Yes for the First Name to be passed to the RP after a successful authentication._x000a__x000a_The First Name is mandatory for all users." xr:uid="{926CAE85-3690-D345-93A7-5C1BDDD7281F}">
          <x14:formula1>
            <xm:f>Reference!$S$3:$S$4</xm:f>
          </x14:formula1>
          <xm:sqref>C39</xm:sqref>
        </x14:dataValidation>
        <x14:dataValidation type="list" errorStyle="information" allowBlank="1" showInputMessage="1" promptTitle="Select a date" prompt="Minimum 3 business days are required. The next 10 business days are displayed. _x000a__x000a_Please select the maximum amount of time allowed for the change." xr:uid="{773DCEE7-59D7-B047-96BD-6094F687675E}">
          <x14:formula1>
            <xm:f>Reference!$L$4:$L$15</xm:f>
          </x14:formula1>
          <xm:sqref>D8</xm:sqref>
        </x14:dataValidation>
        <x14:dataValidation type="list" errorStyle="information" allowBlank="1" showInputMessage="1" promptTitle="Select a date" prompt="The default date/time is based on the requested deployment date." xr:uid="{7301B02A-C963-5E4F-9997-B29DA4B76733}">
          <x14:formula1>
            <xm:f>Reference!$L$4:$L$15</xm:f>
          </x14:formula1>
          <xm:sqref>D68</xm:sqref>
        </x14:dataValidation>
        <x14:dataValidation type="list" allowBlank="1" showInputMessage="1" promptTitle="Minute" prompt="The default date/time is based on the requested deployment date." xr:uid="{D891D384-A099-8A41-AD84-3B3705778165}">
          <x14:formula1>
            <xm:f>Reference!$O$4:$O$7</xm:f>
          </x14:formula1>
          <xm:sqref>F68</xm:sqref>
        </x14:dataValidation>
        <x14:dataValidation type="list" allowBlank="1" showInputMessage="1" showErrorMessage="1" promptTitle="Please Select Certificate Type" prompt="One Signing and One Encryption Certificate is the default configuration._x000a__x000a_Dual Purpose Certificates should be selected when only one certificate will be used by the Relying Party." xr:uid="{D04A9DEC-1B5D-AD4B-BB15-24D52AB57B5B}">
          <x14:formula1>
            <xm:f>Reference!$B$3:$B$5</xm:f>
          </x14:formula1>
          <xm:sqref>D51:H51</xm:sqref>
        </x14:dataValidation>
        <x14:dataValidation type="list" allowBlank="1" showInputMessage="1" showErrorMessage="1" promptTitle="Timezone" prompt="Select the timezone" xr:uid="{051F5F03-6B4B-F841-9833-1C0242464E21}">
          <x14:formula1>
            <xm:f>Reference!$Q$4:$Q$5</xm:f>
          </x14:formula1>
          <xm:sqref>H8</xm:sqref>
        </x14:dataValidation>
        <x14:dataValidation type="list" allowBlank="1" showInputMessage="1" promptTitle="Timezone" prompt="The default date/time is based on the requested deployment date." xr:uid="{6CFA24E9-07BB-D54B-BBFD-FF4A76C8A57B}">
          <x14:formula1>
            <xm:f>Reference!$Q$4:$Q$5</xm:f>
          </x14:formula1>
          <xm:sqref>H68</xm:sqref>
        </x14:dataValidation>
        <x14:dataValidation type="list" allowBlank="1" showInputMessage="1" promptTitle="AM/PM" prompt="The default date/time is based on the requested deployment date." xr:uid="{92A0FB2F-B808-C948-BFBB-13B4C1C608D3}">
          <x14:formula1>
            <xm:f>Reference!$P$4:$P$5</xm:f>
          </x14:formula1>
          <xm:sqref>G68</xm:sqref>
        </x14:dataValidation>
        <x14:dataValidation type="list" allowBlank="1" showInputMessage="1" promptTitle="Hour" prompt="The default date/time is based on the requested deployment date." xr:uid="{6A51D166-7FE9-574A-9D00-87015812C13E}">
          <x14:formula1>
            <xm:f>Reference!$N$4:$N$15</xm:f>
          </x14:formula1>
          <xm:sqref>E68</xm:sqref>
        </x14:dataValidation>
        <x14:dataValidation type="list" allowBlank="1" showInputMessage="1" showErrorMessage="1" promptTitle="Authentication Source" prompt="Select Yes for the Authentication Source to be passed to the RP after a successful authentication._x000a__x000a_The Authentication Source identifies how the user logged in - whether he/she authenticated using an MyNSID credential or ADFS credential." xr:uid="{CEEFFE05-A91D-8046-B4E4-EE59BB52AB71}">
          <x14:formula1>
            <xm:f>Reference!$S$3:$S$4</xm:f>
          </x14:formula1>
          <xm:sqref>C42</xm:sqref>
        </x14:dataValidation>
        <x14:dataValidation type="list" errorStyle="information" allowBlank="1" showInputMessage="1" promptTitle="Connectivity Call Required" prompt="For Metadata Refreshes in the PROD Environment, it is recommended that a conference call be set up to provide immediate validation." xr:uid="{AE5AF2AB-676D-6142-807F-DDF57492BC25}">
          <x14:formula1>
            <xm:f>Reference!$S$3:$S$4</xm:f>
          </x14:formula1>
          <xm:sqref>D9:H9</xm:sqref>
        </x14:dataValidation>
        <x14:dataValidation type="list" allowBlank="1" showInputMessage="1" showErrorMessage="1" promptTitle="AM/PM" prompt="Select AM or PM" xr:uid="{8693521D-23E2-8343-8E64-D3B3E06F358E}">
          <x14:formula1>
            <xm:f>Reference!$P$4:$P$5</xm:f>
          </x14:formula1>
          <xm:sqref>G8</xm:sqref>
        </x14:dataValidation>
        <x14:dataValidation type="list" allowBlank="1" showInputMessage="1" showErrorMessage="1" promptTitle="Minute" prompt="Select the minute" xr:uid="{29CBC998-8EA5-B74C-9C10-A6ED751ED074}">
          <x14:formula1>
            <xm:f>Reference!$O$4:$O$7</xm:f>
          </x14:formula1>
          <xm:sqref>F8</xm:sqref>
        </x14:dataValidation>
        <x14:dataValidation type="list" allowBlank="1" showInputMessage="1" showErrorMessage="1" promptTitle="Hour" prompt="Select the hour" xr:uid="{FD34E206-30A3-6349-BA3B-B6847C02D068}">
          <x14:formula1>
            <xm:f>Reference!$N$4:$N$15</xm:f>
          </x14:formula1>
          <xm:sqref>E8</xm:sqref>
        </x14:dataValidation>
        <x14:dataValidation type="list" allowBlank="1" showInputMessage="1" promptTitle="Previous Deployments" prompt="Please list the environments you have successfully deployed in. To deploy in Production you are required to have succesffuly deployed in the Test environment. " xr:uid="{6187AAD0-04DF-A340-B1C9-328BB6918912}">
          <x14:formula1>
            <xm:f>Reference!$J$3:$J$4</xm:f>
          </x14:formula1>
          <xm:sqref>D10:H10</xm:sqref>
        </x14:dataValidation>
        <x14:dataValidation type="list" allowBlank="1" showInputMessage="1" showErrorMessage="1" xr:uid="{2B33F3D4-B082-7242-99E9-5B1A8CBB3ADE}">
          <x14:formula1>
            <xm:f>Reference!$W$3:$W$5</xm:f>
          </x14:formula1>
          <xm:sqref>D49:H49</xm:sqref>
        </x14:dataValidation>
        <x14:dataValidation type="list" allowBlank="1" showInputMessage="1" showErrorMessage="1" promptTitle="Please Select the Environment" prompt="TEST is for all test applications (UAT, QA, DEV)._x000a_PROD is the production environment." xr:uid="{95044C8B-2A1F-B742-BD09-F2F26642925A}">
          <x14:formula1>
            <xm:f>Reference!$J$3:$J$4</xm:f>
          </x14:formula1>
          <xm:sqref>D7:H7</xm:sqref>
        </x14:dataValidation>
        <x14:dataValidation type="list" allowBlank="1" showInputMessage="1" showErrorMessage="1" promptTitle="Please select one:" prompt="Public Access: Any MyNSID user can access the RP._x000a__x000a_Group Access Only: Only users invited through the IDM can access the RP._x000a__x000a_Both Public and Group Access: Any MyNSID user can access the RP. Users can also be invited through the IDM." xr:uid="{0CA4231A-441C-F14A-AE0D-61063E8452A2}">
          <x14:formula1>
            <xm:f>Reference!$D$3:$D$5</xm:f>
          </x14:formula1>
          <xm:sqref>D21:H21</xm:sqref>
        </x14:dataValidation>
        <x14:dataValidation type="list" allowBlank="1" showInputMessage="1" showErrorMessage="1" xr:uid="{AA24C912-3A20-6442-A713-778C741F14E5}">
          <x14:formula1>
            <xm:f>Reference!$F$3:$F$4</xm:f>
          </x14:formula1>
          <xm:sqref>D22:H22</xm:sqref>
        </x14:dataValidation>
        <x14:dataValidation type="list" allowBlank="1" showInputMessage="1" showErrorMessage="1" promptTitle="Application Type:" prompt="Confidential: Encrypted communication IS required._x000a_Public: Encrypted communication IS NOT required." xr:uid="{4928D2E8-10AB-1147-BECF-BC6072F474BB}">
          <x14:formula1>
            <xm:f>Reference!$U$3:$U$4</xm:f>
          </x14:formula1>
          <xm:sqref>D24:H24</xm:sqref>
        </x14:dataValidation>
        <x14:dataValidation type="list" allowBlank="1" showInputMessage="1" showErrorMessage="1" xr:uid="{FE76EC55-111E-BD46-840C-B9F3A1BA315E}">
          <x14:formula1>
            <xm:f>Reference!$F$8:$F$9</xm:f>
          </x14:formula1>
          <xm:sqref>D26</xm:sqref>
        </x14:dataValidation>
        <x14:dataValidation type="list" allowBlank="1" showInputMessage="1" showErrorMessage="1" promptTitle="MemberOf" prompt="Select Yes for the MemberOf attribute to be passed to the RP after a successful authentication._x000a__x000a_The MemberOf is an optional field for the ADFS Group enrolment. The user may have multiple roles if they are members of multiple groups._x000a__x000a_" xr:uid="{0970D0A7-0AAF-D74C-A29A-12E84E34A0E8}">
          <x14:formula1>
            <xm:f>Reference!$S$3:$S$4</xm:f>
          </x14:formula1>
          <xm:sqref>F42:H42</xm:sqref>
        </x14:dataValidation>
        <x14:dataValidation type="list" allowBlank="1" showInputMessage="1" showErrorMessage="1" promptTitle="Health RP" prompt="Select Yes if it is a Health RP." xr:uid="{D063011B-D361-454A-80AF-DD69B3AFB6C5}">
          <x14:formula1>
            <xm:f>Reference!$S$3:$S$4</xm:f>
          </x14:formula1>
          <xm:sqref>C44</xm:sqref>
        </x14:dataValidation>
        <x14:dataValidation type="list" allowBlank="1" showInputMessage="1" showErrorMessage="1" promptTitle="Health Card Number" prompt="Select Yes for the Health Card Number to be passed to the RP after a successful authentication._x000a__x000a_The Health Card Number is optional for all users." xr:uid="{318FE526-87F0-4F4B-847A-E02B673D4440}">
          <x14:formula1>
            <xm:f>Reference!$S$3:$S$4</xm:f>
          </x14:formula1>
          <xm:sqref>F46:H46</xm:sqref>
        </x14:dataValidation>
        <x14:dataValidation type="list" allowBlank="1" showInputMessage="1" showErrorMessage="1" promptTitle="Health Card Given Name:" prompt="Select Yes for the Health Card Given Name to be passed to the RP after a successful authentication._x000a__x000a_The Health Card Given Name is optional for all users." xr:uid="{5DD51C5D-FE2E-481D-960F-23D9E7FB8945}">
          <x14:formula1>
            <xm:f>Reference!$S$3:$S$4</xm:f>
          </x14:formula1>
          <xm:sqref>C45</xm:sqref>
        </x14:dataValidation>
        <x14:dataValidation type="list" allowBlank="1" showInputMessage="1" showErrorMessage="1" promptTitle="Health Card Date of Birth" prompt="Select Yes for the Health Card Date of Birth to be passed to the RP after a successful authentication._x000a__x000a_The Health Card Date of Birth is optional for all users." xr:uid="{4E0D1558-F855-47BF-B2B6-36706F58DBDA}">
          <x14:formula1>
            <xm:f>Reference!$S$3:$S$4</xm:f>
          </x14:formula1>
          <xm:sqref>C46</xm:sqref>
        </x14:dataValidation>
        <x14:dataValidation type="list" allowBlank="1" showInputMessage="1" showErrorMessage="1" promptTitle="Health Card Last Name" prompt="Select Yes for the Health Card Last Name to be passed to the RP after a successful authentication._x000a__x000a_The Health Card Last Name is optional for all users." xr:uid="{A39279D9-FCBD-4EAF-90DA-8C0DDBA5B725}">
          <x14:formula1>
            <xm:f>Reference!$S$3:$S$4</xm:f>
          </x14:formula1>
          <xm:sqref>F45:H45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DA4F9BC48E6749B7F6096675E736D4" ma:contentTypeVersion="15" ma:contentTypeDescription="Create a new document." ma:contentTypeScope="" ma:versionID="3e711e85806085cafc183cd002f5b465">
  <xsd:schema xmlns:xsd="http://www.w3.org/2001/XMLSchema" xmlns:xs="http://www.w3.org/2001/XMLSchema" xmlns:p="http://schemas.microsoft.com/office/2006/metadata/properties" xmlns:ns2="d4b32c5d-14cc-49d4-8e33-89dfffb4ed54" xmlns:ns3="cf40fa3a-ca34-444b-baec-089d050d3c0a" targetNamespace="http://schemas.microsoft.com/office/2006/metadata/properties" ma:root="true" ma:fieldsID="af81a01a43724456ec84434d9956ded7" ns2:_="" ns3:_="">
    <xsd:import namespace="d4b32c5d-14cc-49d4-8e33-89dfffb4ed54"/>
    <xsd:import namespace="cf40fa3a-ca34-444b-baec-089d050d3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32c5d-14cc-49d4-8e33-89dfffb4e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cc3ec6-88af-47af-a068-6d7a8d914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0fa3a-ca34-444b-baec-089d050d3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3be26b4-77a6-416b-a25c-5540153ed058}" ma:internalName="TaxCatchAll" ma:showField="CatchAllData" ma:web="cf40fa3a-ca34-444b-baec-089d050d3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b32c5d-14cc-49d4-8e33-89dfffb4ed54">
      <Terms xmlns="http://schemas.microsoft.com/office/infopath/2007/PartnerControls"/>
    </lcf76f155ced4ddcb4097134ff3c332f>
    <TaxCatchAll xmlns="cf40fa3a-ca34-444b-baec-089d050d3c0a" xsi:nil="true"/>
  </documentManagement>
</p:properties>
</file>

<file path=customXml/itemProps1.xml><?xml version="1.0" encoding="utf-8"?>
<ds:datastoreItem xmlns:ds="http://schemas.openxmlformats.org/officeDocument/2006/customXml" ds:itemID="{08784139-0334-4E1E-9131-580BA784B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32c5d-14cc-49d4-8e33-89dfffb4ed54"/>
    <ds:schemaRef ds:uri="cf40fa3a-ca34-444b-baec-089d050d3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2B2D38-A6AA-4D93-BDA3-3393B6DCBF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BB03F1-155C-4D39-BC6A-091C01FF5C4D}">
  <ds:schemaRefs>
    <ds:schemaRef ds:uri="http://schemas.microsoft.com/office/2006/metadata/properties"/>
    <ds:schemaRef ds:uri="http://schemas.microsoft.com/office/infopath/2007/PartnerControls"/>
    <ds:schemaRef ds:uri="d4b32c5d-14cc-49d4-8e33-89dfffb4ed54"/>
    <ds:schemaRef ds:uri="cf40fa3a-ca34-444b-baec-089d050d3c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Reference</vt:lpstr>
      <vt:lpstr>NSID RP Connectivity Workbook</vt:lpstr>
      <vt:lpstr>'NSID RP Connectivity Workbook'!Print_Area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Duff, Scott</dc:creator>
  <cp:keywords/>
  <dc:description/>
  <cp:lastModifiedBy>Green, Jeff N</cp:lastModifiedBy>
  <cp:revision/>
  <dcterms:created xsi:type="dcterms:W3CDTF">2017-11-10T15:01:19Z</dcterms:created>
  <dcterms:modified xsi:type="dcterms:W3CDTF">2023-05-04T13:44:46Z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0x010100C3DA4F9BC48E6749B7F6096675E736D4</vt:lpwstr>
  </property>
  <property fmtid="{D5CDD505-2E9C-101B-9397-08002B2CF9AE}" pid="3" name="MediaServiceImageTags">
    <vt:lpwstr/>
  </property>
</Properties>
</file>