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 Software Framework\Indutrial Case_v1\"/>
    </mc:Choice>
  </mc:AlternateContent>
  <xr:revisionPtr revIDLastSave="0" documentId="13_ncr:1_{83CDFC70-C4CF-4C1B-8B3E-E039997DFF63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Sheet3" sheetId="1" state="hidden" r:id="rId1"/>
    <sheet name="Sheet2" sheetId="2" state="hidden" r:id="rId2"/>
    <sheet name="PLANT_DATA" sheetId="3" r:id="rId3"/>
    <sheet name="ENERGY_PLANNING_DATA" sheetId="4" r:id="rId4"/>
    <sheet name="FUEL_COST_DATA" sheetId="5" r:id="rId5"/>
    <sheet name="RENEWABLE_CI_DATA" sheetId="6" r:id="rId6"/>
    <sheet name="RENEWABLE_COST_DATA" sheetId="7" r:id="rId7"/>
    <sheet name="CAPEX_DATA_1" sheetId="8" r:id="rId8"/>
    <sheet name="CAPEX_DATA_2" sheetId="9" r:id="rId9"/>
    <sheet name="ALT_SOLID_CI" sheetId="10" r:id="rId10"/>
    <sheet name="ALT_SOLID_COST" sheetId="11" r:id="rId11"/>
    <sheet name="ALT_GAS_CI" sheetId="12" r:id="rId12"/>
    <sheet name="ALT_GAS_COST" sheetId="13" r:id="rId13"/>
    <sheet name="CCS_DATA" sheetId="14" r:id="rId14"/>
    <sheet name="NET_CI_DATA" sheetId="15" r:id="rId15"/>
    <sheet name="NET_COST_DATA" sheetId="16" r:id="rId16"/>
    <sheet name="TECH_IMPLEMENTATION_TIME" sheetId="17" r:id="rId17"/>
    <sheet name="Results_Period_1" sheetId="18" r:id="rId18"/>
    <sheet name="Results_Period_2" sheetId="19" r:id="rId19"/>
    <sheet name="Results_Period_3" sheetId="20" r:id="rId20"/>
    <sheet name="Results_Period_4" sheetId="21" r:id="rId21"/>
    <sheet name="Results_Period_5" sheetId="22" r:id="rId22"/>
    <sheet name="Results_Period_6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F36" i="3"/>
  <c r="E36" i="3"/>
  <c r="D36" i="3"/>
  <c r="C36" i="3"/>
  <c r="B36" i="3"/>
  <c r="B51" i="1"/>
  <c r="B52" i="1" s="1"/>
  <c r="C52" i="1" s="1"/>
  <c r="D52" i="1" s="1"/>
  <c r="C50" i="1"/>
  <c r="D50" i="1" s="1"/>
  <c r="C49" i="1"/>
  <c r="D49" i="1" s="1"/>
  <c r="C48" i="1"/>
  <c r="D48" i="1" s="1"/>
  <c r="C47" i="1"/>
  <c r="D47" i="1" s="1"/>
  <c r="C46" i="1"/>
  <c r="D46" i="1" s="1"/>
  <c r="C19" i="1"/>
  <c r="D19" i="1" s="1"/>
  <c r="E16" i="1"/>
  <c r="B23" i="1" s="1"/>
  <c r="B12" i="1"/>
  <c r="B10" i="1"/>
  <c r="B13" i="1" s="1"/>
  <c r="B5" i="1"/>
  <c r="B3" i="1"/>
  <c r="B6" i="1" s="1"/>
  <c r="B14" i="1" s="1"/>
  <c r="B24" i="1" l="1"/>
  <c r="C20" i="1"/>
  <c r="C51" i="1"/>
  <c r="D51" i="1" s="1"/>
  <c r="B25" i="1" l="1"/>
  <c r="C21" i="1"/>
  <c r="D20" i="1"/>
  <c r="B26" i="1" l="1"/>
  <c r="D21" i="1"/>
  <c r="C22" i="1"/>
  <c r="B27" i="1" l="1"/>
  <c r="C23" i="1"/>
  <c r="D22" i="1"/>
  <c r="C24" i="1" l="1"/>
  <c r="D23" i="1"/>
  <c r="B28" i="1"/>
  <c r="C25" i="1" l="1"/>
  <c r="D24" i="1"/>
  <c r="B29" i="1"/>
  <c r="C26" i="1" l="1"/>
  <c r="D25" i="1"/>
  <c r="B30" i="1"/>
  <c r="B31" i="1" l="1"/>
  <c r="C27" i="1"/>
  <c r="D26" i="1"/>
  <c r="C28" i="1" l="1"/>
  <c r="D27" i="1"/>
  <c r="B32" i="1"/>
  <c r="B33" i="1" l="1"/>
  <c r="C29" i="1"/>
  <c r="D28" i="1"/>
  <c r="B34" i="1" l="1"/>
  <c r="C30" i="1"/>
  <c r="D29" i="1"/>
  <c r="C31" i="1" l="1"/>
  <c r="D30" i="1"/>
  <c r="B35" i="1"/>
  <c r="B36" i="1" l="1"/>
  <c r="C32" i="1"/>
  <c r="D31" i="1"/>
  <c r="C33" i="1" l="1"/>
  <c r="D32" i="1"/>
  <c r="B37" i="1"/>
  <c r="B38" i="1" l="1"/>
  <c r="C34" i="1"/>
  <c r="D33" i="1"/>
  <c r="C35" i="1" l="1"/>
  <c r="D34" i="1"/>
  <c r="B39" i="1"/>
  <c r="C36" i="1" l="1"/>
  <c r="D35" i="1"/>
  <c r="B40" i="1"/>
  <c r="C37" i="1" l="1"/>
  <c r="D36" i="1"/>
  <c r="B41" i="1"/>
  <c r="B42" i="1" l="1"/>
  <c r="C38" i="1"/>
  <c r="D37" i="1"/>
  <c r="C39" i="1" l="1"/>
  <c r="D38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<sst xmlns="http://schemas.openxmlformats.org/spreadsheetml/2006/main" count="888" uniqueCount="289">
  <si>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</si>
  <si>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</si>
  <si>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</si>
  <si>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</si>
  <si>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</si>
  <si>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</si>
  <si>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</si>
  <si>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</si>
  <si>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</si>
  <si>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</si>
  <si>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</si>
  <si>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</si>
  <si>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</si>
  <si>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</si>
  <si>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</si>
  <si>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</si>
  <si>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</si>
  <si>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</si>
  <si>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</si>
  <si>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</si>
  <si>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</si>
  <si>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</si>
  <si>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</si>
  <si>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</si>
  <si>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</si>
  <si>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</si>
  <si>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</si>
  <si>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</si>
  <si>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</si>
  <si>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</si>
  <si>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</si>
  <si>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</si>
  <si>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</si>
  <si>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</si>
  <si>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</si>
  <si>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</si>
  <si>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</si>
  <si>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</si>
  <si>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</si>
  <si>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</si>
  <si>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</si>
  <si>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</si>
  <si>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</si>
  <si>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</si>
  <si>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</si>
  <si>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</si>
  <si>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</si>
  <si>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</si>
  <si>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</si>
  <si>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</si>
  <si>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</si>
  <si>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</si>
  <si>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</si>
  <si>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</si>
  <si>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</si>
  <si>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</si>
  <si>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</si>
  <si>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</si>
  <si>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</si>
  <si>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</si>
  <si>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</si>
  <si>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</si>
  <si>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</si>
  <si>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</si>
  <si>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</si>
  <si>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</si>
  <si>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</si>
  <si>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</si>
  <si>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</si>
  <si>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</si>
  <si>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</si>
  <si>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</si>
  <si>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</si>
  <si>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</si>
  <si>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</si>
  <si>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</si>
  <si>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</si>
  <si>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</si>
  <si>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</si>
  <si>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</si>
  <si>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</si>
  <si>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PLANT DATA</t>
  </si>
  <si>
    <t>The definition of each parameter in Table 1 is as follows:</t>
  </si>
  <si>
    <t>Category</t>
  </si>
  <si>
    <t>Category of fuels i.e., renewables &amp; fossil fuels</t>
  </si>
  <si>
    <t>Fuel</t>
  </si>
  <si>
    <t xml:space="preserve">Type of fuel utilised for each plant e.g., hydro, biomass, natural gas etc. 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</si>
  <si>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</si>
  <si>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</si>
  <si>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</si>
  <si>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</si>
  <si>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</si>
  <si>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</si>
  <si>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ON</t>
  </si>
  <si>
    <t>Periods for power plants to be commissioned</t>
  </si>
  <si>
    <t>OFF</t>
  </si>
  <si>
    <t>Periods for power plants to be decommissioned</t>
  </si>
  <si>
    <t>KEY POINTS TO NOTE FOR USERS</t>
  </si>
  <si>
    <t>Renewable energy sources i.e., wind, solar, hydro etc. should be laballed as 'REN' at the 'Category' row</t>
  </si>
  <si>
    <t xml:space="preserve">A user may delete columns that are not required. Deleting the data alone (without column deletion) would result in Python registering the data as N/A, thus triggering an error </t>
  </si>
  <si>
    <t>A user may delete rows that are not required. Deleting data alone (without row deletion) would result in Python registering the data as N/A, triggering an error</t>
  </si>
  <si>
    <t>For the decommission period, if the plant does not decommission, kindly input the number as (number of periods+1)</t>
  </si>
  <si>
    <t>User to define heading for each plant</t>
  </si>
  <si>
    <t>User to define parameters for each plant/period</t>
  </si>
  <si>
    <t>User should not alter these headings</t>
  </si>
  <si>
    <t>Parameter units  (Please choose based on user's preference)</t>
  </si>
  <si>
    <t>Energy</t>
  </si>
  <si>
    <t>THERMAL</t>
  </si>
  <si>
    <t>POWER</t>
  </si>
  <si>
    <t>Fuel Oil</t>
  </si>
  <si>
    <t>TNB</t>
  </si>
  <si>
    <t>CO2 Load</t>
  </si>
  <si>
    <t>Natural Gas</t>
  </si>
  <si>
    <t>Biomass</t>
  </si>
  <si>
    <t>Cost</t>
  </si>
  <si>
    <t>Solar</t>
  </si>
  <si>
    <t>Energy cost</t>
  </si>
  <si>
    <t>OBJECTIVE FUNCTION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</si>
  <si>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</si>
  <si>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</si>
  <si>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</si>
  <si>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</si>
  <si>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</si>
  <si>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Please choose between min budget or min emissions</t>
  </si>
  <si>
    <t>Number of periods</t>
  </si>
  <si>
    <t>Please choose the number of periods from the drop down list</t>
  </si>
  <si>
    <t>TABLE 1: SOURCE DATA</t>
  </si>
  <si>
    <t>PKS</t>
  </si>
  <si>
    <t>EFB</t>
  </si>
  <si>
    <t>Solar Power</t>
  </si>
  <si>
    <t xml:space="preserve">If a user would like to perform any calculations or input notes, a user could do it from row 63 onwards. </t>
  </si>
  <si>
    <t>Kindly REFRAIN from typing on the right of the table (column J, K etc.)</t>
  </si>
  <si>
    <t>The definition of each parameter in Table 2 is as follows:</t>
  </si>
  <si>
    <t>Period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</si>
  <si>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</si>
  <si>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</si>
  <si>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</si>
  <si>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</si>
  <si>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</si>
  <si>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</si>
  <si>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</si>
  <si>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TABLE 2: ENERGY PLANNING DATA</t>
  </si>
  <si>
    <t>Thermal</t>
  </si>
  <si>
    <t>Power</t>
  </si>
  <si>
    <t>Limit</t>
  </si>
  <si>
    <t>The definition of each parameter in Table 3 is as follows:</t>
  </si>
  <si>
    <t>Cost of natural gas fuel for power plants</t>
  </si>
  <si>
    <t>Cost of oil fuel for power plants</t>
  </si>
  <si>
    <t>Cost of coal fuel for power plants</t>
  </si>
  <si>
    <t>Cost of solar as energy source for power generation</t>
  </si>
  <si>
    <t>Cost of hydro as energy source for power generation</t>
  </si>
  <si>
    <t>Cost of biogas as energy source for power generation</t>
  </si>
  <si>
    <t>Cost of biomass as energy source for power generation</t>
  </si>
  <si>
    <t>Cost of municipal solid waste (MSW) as energy source for power generation</t>
  </si>
  <si>
    <t>TABLE 3: COSTS OF FUELS IN POWER PLANTS</t>
  </si>
  <si>
    <t>The definition of each parameter in Table 4 is as follows:</t>
  </si>
  <si>
    <t>Carbon intensity of solar compensatory energy</t>
  </si>
  <si>
    <t>Carbon intensity of hydropower compensatory energy</t>
  </si>
  <si>
    <t>Carbon intensity of biomass compensatory energy</t>
  </si>
  <si>
    <t>Carbon intensity of biogas compensatory energy</t>
  </si>
  <si>
    <t>Carbon intensity of MSW compensatory energy</t>
  </si>
  <si>
    <t>TABLE 4: CARBON INTENSITIES OF COMPENSATORY ENERGIES</t>
  </si>
  <si>
    <t>ELECTRICITY</t>
  </si>
  <si>
    <t>The definition of each parameter in Table 5 is as follows:</t>
  </si>
  <si>
    <t>Cost of solar compensatory energy</t>
  </si>
  <si>
    <t>Cost of hydropower compensatory energy</t>
  </si>
  <si>
    <t>Cost of biomass compensatory energy</t>
  </si>
  <si>
    <t>Cost of biogas compensatory energy</t>
  </si>
  <si>
    <t>Cost of MSW compensatory energy</t>
  </si>
  <si>
    <t>TABLE 5: COSTS OF COMPENSATORY ENERGIES</t>
  </si>
  <si>
    <t>The definition of each parameter in Table 6 is as follows:</t>
  </si>
  <si>
    <t>Capital cost for natural gas power plants (fixed cost)</t>
  </si>
  <si>
    <t>Capital cost for oil power plants (fixed cost)</t>
  </si>
  <si>
    <t>Capital cost for coal power plants (fixed cost)</t>
  </si>
  <si>
    <t>Capital cost for solar power plants (fixed cost)</t>
  </si>
  <si>
    <t>Capital cost for hydro power plants (fixed cost)</t>
  </si>
  <si>
    <t>Capital cost for biogas power plants (fixed cost)</t>
  </si>
  <si>
    <t>Capital cost for biomass power plants (fixed cost)</t>
  </si>
  <si>
    <t>Capital cost for MSW power plants (fixed cost)</t>
  </si>
  <si>
    <t>EP-NETs_1</t>
  </si>
  <si>
    <t>Capital cost for EP-NETs technology 1 power plants (fixed cost)</t>
  </si>
  <si>
    <t>EP-NETs_2</t>
  </si>
  <si>
    <t>Capital cost for EP-NETs technology 2 power plants (fixed cost)</t>
  </si>
  <si>
    <t>EP-NETs_3</t>
  </si>
  <si>
    <t>Capital cost for EP-NETs technology 3 power plants (fixed cost)</t>
  </si>
  <si>
    <t>EC-NETs_1</t>
  </si>
  <si>
    <t>Capital cost for EC-NETs technology 1 power plants (fixed cost)</t>
  </si>
  <si>
    <t>EC-NETs_2</t>
  </si>
  <si>
    <t>Capital cost for EC-NETs technology 2 power plants (fixed cost)</t>
  </si>
  <si>
    <t>EC-NETs_3</t>
  </si>
  <si>
    <t>Capital cost for EC-NETs technology 3 power plants (fixed cost)</t>
  </si>
  <si>
    <t>Annualisation Factor</t>
  </si>
  <si>
    <t>TABLE 6: CAPEX DATA (FIXED COSTS)</t>
  </si>
  <si>
    <t>EP_NETs_1</t>
  </si>
  <si>
    <t>EP_NETs_2</t>
  </si>
  <si>
    <t>EP_NETs_3</t>
  </si>
  <si>
    <t>EC_NETs_1</t>
  </si>
  <si>
    <t>EC_NETs_2</t>
  </si>
  <si>
    <t>EC_NETs_3</t>
  </si>
  <si>
    <t>The definition of each parameter in Table 7 is as follows:</t>
  </si>
  <si>
    <t>Capital cost for natural gas power plants (capacity cost)</t>
  </si>
  <si>
    <t>Capital cost for oil power plants (capacity cost)</t>
  </si>
  <si>
    <t>Capital cost for coal power plants (capacity cost)</t>
  </si>
  <si>
    <t>Capital cost for solar power plants (capacity cost)</t>
  </si>
  <si>
    <t>Capital cost for hydro power plants (capacity cost)</t>
  </si>
  <si>
    <t>Capital cost for biogas power plants (capacity cost)</t>
  </si>
  <si>
    <t>Capital cost for biomass power plants (capacity cost)</t>
  </si>
  <si>
    <t>Capital cost for MSW power plants (capacity cost)</t>
  </si>
  <si>
    <t>Capital cost for EP-NETs technology 1 power plants (capacity cost)</t>
  </si>
  <si>
    <t>Capital cost for EP-NETs technology 2 power plants (capacity cost)</t>
  </si>
  <si>
    <t>Capital cost for EP-NETs technology 3 power plants (capacity cost)</t>
  </si>
  <si>
    <t>Capital cost for EC-NETs technology 1 power plants (capacity cost)</t>
  </si>
  <si>
    <t>Capital cost for EC-NETs technology 2 power plants (capacity cost)</t>
  </si>
  <si>
    <t>Capital cost for EC-NETs technology 3 power plants (capacity cost)</t>
  </si>
  <si>
    <t>TABLE 7: CAPEX DATA (CAPACITY COSTS)</t>
  </si>
  <si>
    <t>The definition of each parameter in Table 8 is as follows:</t>
  </si>
  <si>
    <t>SOLID_1</t>
  </si>
  <si>
    <t>Carbon intensity of alternative solid fuel type 1</t>
  </si>
  <si>
    <t>SOLID_2</t>
  </si>
  <si>
    <t>Carbon intensity of alternative solid fuel type 2</t>
  </si>
  <si>
    <t>TABLE 8: CARBON INTENSITIES OF ALTERNATIVE SOLID FUELS</t>
  </si>
  <si>
    <t>The definition of each parameter in Table 9 is as follows:</t>
  </si>
  <si>
    <t>Cost of alternative solid fuel type 1</t>
  </si>
  <si>
    <t>Cost of alternative solid fuel type 2</t>
  </si>
  <si>
    <t>TABLE 9: COSTS OF ALTERNATIVE SOLID FUELS</t>
  </si>
  <si>
    <t>The definition of each parameter in Table 10 is as follows:</t>
  </si>
  <si>
    <t>GAS_1</t>
  </si>
  <si>
    <t>Carbon intensity of alternative gas fuel type 1</t>
  </si>
  <si>
    <t>GAS_2</t>
  </si>
  <si>
    <t>Carbon intensity of alternative gas fuel type 2</t>
  </si>
  <si>
    <t>TABLE 10: CARBON INTENSITIES OF ALTERNATIVE GAS FUELS</t>
  </si>
  <si>
    <t>The definition of each parameter in Table 11 is as follows:</t>
  </si>
  <si>
    <t>Cost of alternative gas fuel type 1</t>
  </si>
  <si>
    <t>Cost of alternative gas fuel type 2</t>
  </si>
  <si>
    <t>TABLE 11: COSTS OF ALTERNATIVE GAS FUELS</t>
  </si>
  <si>
    <t>The definition of each parameter in Table 12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</si>
  <si>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</si>
  <si>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</si>
  <si>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</si>
  <si>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</si>
  <si>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</si>
  <si>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</si>
  <si>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</si>
  <si>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</si>
  <si>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</si>
  <si>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</si>
  <si>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</si>
  <si>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</si>
  <si>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</si>
  <si>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associated with CCS technology 1</t>
  </si>
  <si>
    <t>FX_Cost_CCS_2</t>
  </si>
  <si>
    <t>TABLE 12: CCS DATA</t>
  </si>
  <si>
    <t>EP-NETs stands for energy-producing negative emission technologies. Some examples are bioenergy with CCS (BECCS) and biochar. EP-NETs produce energy during CO2 emission removal</t>
  </si>
  <si>
    <t>EC-NETs stands for energy-consuming negative emission technologies. Some examples are direct air capture (DAC), enhanced weathering etc. EC-NETs consume energy during CO2 emission removal</t>
  </si>
  <si>
    <t>The definition of each parameter in Table 13 is as follows:</t>
  </si>
  <si>
    <t>EP-NETs technology 1</t>
  </si>
  <si>
    <t>EP-NETs technology 2</t>
  </si>
  <si>
    <t>EP-NETs technology 3</t>
  </si>
  <si>
    <t xml:space="preserve"> EC-NETs technology 1</t>
  </si>
  <si>
    <t xml:space="preserve"> EC-NETs technology 2</t>
  </si>
  <si>
    <t xml:space="preserve"> EC-NETs technology 3</t>
  </si>
  <si>
    <t>TABLE 13: CARBON INTENSITIES OF NETs</t>
  </si>
  <si>
    <t>The definition of each parameter in Table 14 is as follows:</t>
  </si>
  <si>
    <t>TABLE 14: COSTS OF NETs</t>
  </si>
  <si>
    <t>Solid fuel type 1</t>
  </si>
  <si>
    <t>Solid fuel type 2</t>
  </si>
  <si>
    <t>Gas fuel type 1</t>
  </si>
  <si>
    <t>Gas fuel type 2</t>
  </si>
  <si>
    <t>CCS_1</t>
  </si>
  <si>
    <t>CCS technology 1</t>
  </si>
  <si>
    <t>KEYS</t>
  </si>
  <si>
    <t>CCS_2</t>
  </si>
  <si>
    <t>CCS technology 2</t>
  </si>
  <si>
    <t>Technology is assigned for the selected period</t>
  </si>
  <si>
    <t>Technology is not assigned for the selected period</t>
  </si>
  <si>
    <t>TABLE 14: TECHNOLOGY IMPLEMENTATION TIME</t>
  </si>
  <si>
    <t>Energy Generation</t>
  </si>
  <si>
    <t>Gross Energy (TWh/y)</t>
  </si>
  <si>
    <t>CO2 Intensity (Mt/TWh)</t>
  </si>
  <si>
    <t>CCS_1 Selection</t>
  </si>
  <si>
    <t>CCS_1 Ret (TWh/y)</t>
  </si>
  <si>
    <t>Gas_2 Selection</t>
  </si>
  <si>
    <t>GAS_2 (TWh/y)</t>
  </si>
  <si>
    <t>Net Energy (TWh/y)</t>
  </si>
  <si>
    <t>CO2 Load (Mt/y)</t>
  </si>
  <si>
    <t>Total Cost (mil USD/y)</t>
  </si>
  <si>
    <t>EP_NET_3</t>
  </si>
  <si>
    <t>TOTAL</t>
  </si>
  <si>
    <t>BECCS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</si>
</sst>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5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vertical="center"/>
    </xf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3" workbookViewId="0">
      <selection activeCell="C19" sqref="C19"/>
    </sheetView>
  </sheetViews>
  <sheetFormatPr defaultRowHeight="15" x14ac:dyDescent="0.25"/>
  <cols>
    <col min="1" max="1" width="44.140625" style="41" customWidth="1"/>
    <col min="2" max="8" width="22" style="41" customWidth="1"/>
    <col min="9" max="11" width="14.7109375" style="41" customWidth="1"/>
  </cols>
  <sheetData>
    <row r="1" spans="1:5" ht="20.25" customHeight="1" x14ac:dyDescent="0.25">
      <c r="A1" s="40">
        <v>2005</v>
      </c>
    </row>
    <row r="2" spans="1:5" ht="20.25" customHeight="1" x14ac:dyDescent="0.25">
      <c r="A2" s="41" t="s">
        <v>0</v>
      </c>
      <c r="B2" s="20">
        <v>288</v>
      </c>
    </row>
    <row r="3" spans="1:5" ht="20.25" customHeight="1" x14ac:dyDescent="0.25">
      <c r="A3" s="41" t="s">
        <v>1</v>
      </c>
      <c r="B3" s="20">
        <f>B2*1000000</f>
        <v>288000000</v>
      </c>
    </row>
    <row r="4" spans="1:5" ht="20.25" customHeight="1" x14ac:dyDescent="0.25">
      <c r="A4" s="41" t="s">
        <v>2</v>
      </c>
      <c r="B4" s="17">
        <v>543578000000</v>
      </c>
    </row>
    <row r="5" spans="1:5" ht="20.25" customHeight="1" x14ac:dyDescent="0.25">
      <c r="A5" s="41" t="s">
        <v>3</v>
      </c>
      <c r="B5" s="17">
        <f>B4/4</f>
        <v>135894500000</v>
      </c>
    </row>
    <row r="6" spans="1:5" ht="20.25" customHeight="1" x14ac:dyDescent="0.25">
      <c r="A6" s="41" t="s">
        <v>4</v>
      </c>
      <c r="B6" s="21">
        <f>B3/(B4/1000)</f>
        <v>0.52982276692581376</v>
      </c>
    </row>
    <row r="7" spans="1:5" ht="20.25" customHeight="1" x14ac:dyDescent="0.25"/>
    <row r="8" spans="1:5" ht="20.25" customHeight="1" x14ac:dyDescent="0.25">
      <c r="A8" s="40">
        <v>2019</v>
      </c>
    </row>
    <row r="9" spans="1:5" ht="20.25" customHeight="1" x14ac:dyDescent="0.25">
      <c r="A9" s="41" t="s">
        <v>0</v>
      </c>
      <c r="B9" s="20">
        <v>350</v>
      </c>
    </row>
    <row r="10" spans="1:5" ht="20.25" customHeight="1" x14ac:dyDescent="0.25">
      <c r="A10" s="41" t="s">
        <v>1</v>
      </c>
      <c r="B10" s="20">
        <f>B9*1000000</f>
        <v>350000000</v>
      </c>
    </row>
    <row r="11" spans="1:5" ht="20.25" customHeight="1" x14ac:dyDescent="0.25">
      <c r="A11" s="41" t="s">
        <v>3</v>
      </c>
      <c r="B11" s="17">
        <v>364700000000</v>
      </c>
    </row>
    <row r="12" spans="1:5" ht="20.25" customHeight="1" x14ac:dyDescent="0.25">
      <c r="A12" s="41" t="s">
        <v>2</v>
      </c>
      <c r="B12" s="17">
        <f>B11*4</f>
        <v>1458800000000</v>
      </c>
    </row>
    <row r="13" spans="1:5" ht="20.25" customHeight="1" x14ac:dyDescent="0.25">
      <c r="A13" s="41" t="s">
        <v>4</v>
      </c>
      <c r="B13" s="20">
        <f>B10/(B12/1000)</f>
        <v>0.23992322456813819</v>
      </c>
    </row>
    <row r="14" spans="1:5" ht="20.25" customHeight="1" x14ac:dyDescent="0.25">
      <c r="A14" s="41" t="s">
        <v>5</v>
      </c>
      <c r="B14" s="18">
        <f>(B6-B13)/B6</f>
        <v>0.54716324109618253</v>
      </c>
    </row>
    <row r="15" spans="1:5" ht="20.25" customHeight="1" x14ac:dyDescent="0.25"/>
    <row r="16" spans="1:5" ht="20.25" customHeight="1" x14ac:dyDescent="0.25">
      <c r="A16" s="51" t="s">
        <v>6</v>
      </c>
      <c r="B16" s="52"/>
      <c r="C16" s="52"/>
      <c r="D16" s="52"/>
      <c r="E16" s="41">
        <f>B22/20</f>
        <v>2.65E-3</v>
      </c>
    </row>
    <row r="17" spans="1:5" ht="20.25" customHeight="1" x14ac:dyDescent="0.25">
      <c r="A17" s="41" t="s">
        <v>7</v>
      </c>
      <c r="B17" s="41" t="s">
        <v>8</v>
      </c>
      <c r="C17" s="41" t="s">
        <v>9</v>
      </c>
      <c r="D17" s="41" t="s">
        <v>10</v>
      </c>
    </row>
    <row r="18" spans="1:5" ht="20.25" customHeight="1" x14ac:dyDescent="0.25">
      <c r="A18" s="41">
        <v>2019</v>
      </c>
      <c r="D18" s="41">
        <v>103</v>
      </c>
    </row>
    <row r="19" spans="1:5" ht="20.25" customHeight="1" x14ac:dyDescent="0.25">
      <c r="A19" s="41">
        <v>2020</v>
      </c>
      <c r="B19" s="41">
        <v>8.2000000000000003E-2</v>
      </c>
      <c r="C19" s="17">
        <f>333.66 * 1000000000*4</f>
        <v>1334640000000</v>
      </c>
      <c r="D19" s="10">
        <f t="shared" ref="D19:D42" si="0">B19*C19/1000000000</f>
        <v>109.44047999999999</v>
      </c>
    </row>
    <row r="20" spans="1:5" ht="20.25" customHeight="1" x14ac:dyDescent="0.25">
      <c r="A20" s="23">
        <v>2025</v>
      </c>
      <c r="B20" s="23">
        <v>6.8000000000000005E-2</v>
      </c>
      <c r="C20" s="24">
        <f>C19*(1+0.05)^5</f>
        <v>1703376424575.0002</v>
      </c>
      <c r="D20" s="25">
        <f t="shared" si="0"/>
        <v>115.82959687110002</v>
      </c>
      <c r="E20" s="6" t="s">
        <v>11</v>
      </c>
    </row>
    <row r="21" spans="1:5" ht="20.25" customHeight="1" x14ac:dyDescent="0.25">
      <c r="A21" s="41">
        <v>2028</v>
      </c>
      <c r="B21" s="41">
        <v>6.0999999999999999E-2</v>
      </c>
      <c r="C21" s="17">
        <f>C20*(1+0.05)^3</f>
        <v>1971871133498.6348</v>
      </c>
      <c r="D21" s="10">
        <f t="shared" si="0"/>
        <v>120.28413914341672</v>
      </c>
    </row>
    <row r="22" spans="1:5" ht="20.25" customHeight="1" x14ac:dyDescent="0.25">
      <c r="A22" s="23">
        <v>2030</v>
      </c>
      <c r="B22" s="23">
        <v>5.2999999999999999E-2</v>
      </c>
      <c r="C22" s="24">
        <f>C21*(1+0.05)^2</f>
        <v>2173987924682.2449</v>
      </c>
      <c r="D22" s="25">
        <f t="shared" si="0"/>
        <v>115.22136000815898</v>
      </c>
    </row>
    <row r="23" spans="1:5" ht="20.25" customHeight="1" x14ac:dyDescent="0.25">
      <c r="A23" s="41">
        <v>2031</v>
      </c>
      <c r="B23" s="16">
        <f t="shared" ref="B23:B42" si="1">B22-$E$16</f>
        <v>5.0349999999999999E-2</v>
      </c>
      <c r="C23" s="17">
        <f t="shared" ref="C23:C42" si="2">C22*1.05</f>
        <v>2282687320916.3574</v>
      </c>
      <c r="D23" s="10">
        <f t="shared" si="0"/>
        <v>114.93330660813859</v>
      </c>
    </row>
    <row r="24" spans="1:5" ht="20.25" customHeight="1" x14ac:dyDescent="0.25">
      <c r="A24" s="41">
        <v>2032</v>
      </c>
      <c r="B24" s="16">
        <f t="shared" si="1"/>
        <v>4.7699999999999999E-2</v>
      </c>
      <c r="C24" s="17">
        <f t="shared" si="2"/>
        <v>2396821686962.1753</v>
      </c>
      <c r="D24" s="10">
        <f t="shared" si="0"/>
        <v>114.32839446809577</v>
      </c>
    </row>
    <row r="25" spans="1:5" ht="20.25" customHeight="1" x14ac:dyDescent="0.25">
      <c r="A25" s="41">
        <v>2033</v>
      </c>
      <c r="B25" s="16">
        <f t="shared" si="1"/>
        <v>4.505E-2</v>
      </c>
      <c r="C25" s="17">
        <f t="shared" si="2"/>
        <v>2516662771310.2842</v>
      </c>
      <c r="D25" s="10">
        <f t="shared" si="0"/>
        <v>113.3756578475283</v>
      </c>
    </row>
    <row r="26" spans="1:5" ht="20.25" customHeight="1" x14ac:dyDescent="0.25">
      <c r="A26" s="41">
        <v>2034</v>
      </c>
      <c r="B26" s="16">
        <f t="shared" si="1"/>
        <v>4.24E-2</v>
      </c>
      <c r="C26" s="17">
        <f t="shared" si="2"/>
        <v>2642495909875.7983</v>
      </c>
      <c r="D26" s="10">
        <f t="shared" si="0"/>
        <v>112.04182657873386</v>
      </c>
    </row>
    <row r="27" spans="1:5" ht="20.25" customHeight="1" x14ac:dyDescent="0.25">
      <c r="A27" s="23">
        <v>2035</v>
      </c>
      <c r="B27" s="26">
        <f t="shared" si="1"/>
        <v>3.9750000000000001E-2</v>
      </c>
      <c r="C27" s="24">
        <f t="shared" si="2"/>
        <v>2774620705369.5884</v>
      </c>
      <c r="D27" s="25">
        <f t="shared" si="0"/>
        <v>110.29117303844114</v>
      </c>
    </row>
    <row r="28" spans="1:5" ht="20.25" customHeight="1" x14ac:dyDescent="0.25">
      <c r="A28" s="41">
        <v>2036</v>
      </c>
      <c r="B28" s="16">
        <f t="shared" si="1"/>
        <v>3.7100000000000001E-2</v>
      </c>
      <c r="C28" s="17">
        <f t="shared" si="2"/>
        <v>2913351740638.0679</v>
      </c>
      <c r="D28" s="10">
        <f t="shared" si="0"/>
        <v>108.08534957767232</v>
      </c>
    </row>
    <row r="29" spans="1:5" ht="20.25" customHeight="1" x14ac:dyDescent="0.25">
      <c r="A29" s="41">
        <v>2037</v>
      </c>
      <c r="B29" s="16">
        <f t="shared" si="1"/>
        <v>3.4450000000000001E-2</v>
      </c>
      <c r="C29" s="17">
        <f t="shared" si="2"/>
        <v>3059019327669.9712</v>
      </c>
      <c r="D29" s="10">
        <f t="shared" si="0"/>
        <v>105.38321583823051</v>
      </c>
    </row>
    <row r="30" spans="1:5" ht="20.25" customHeight="1" x14ac:dyDescent="0.25">
      <c r="A30" s="41">
        <v>2038</v>
      </c>
      <c r="B30" s="16">
        <f t="shared" si="1"/>
        <v>3.1800000000000002E-2</v>
      </c>
      <c r="C30" s="17">
        <f t="shared" si="2"/>
        <v>3211970294053.4697</v>
      </c>
      <c r="D30" s="10">
        <f t="shared" si="0"/>
        <v>102.14065535090035</v>
      </c>
    </row>
    <row r="31" spans="1:5" ht="20.25" customHeight="1" x14ac:dyDescent="0.25">
      <c r="A31" s="41">
        <v>2039</v>
      </c>
      <c r="B31" s="16">
        <f t="shared" si="1"/>
        <v>2.9150000000000002E-2</v>
      </c>
      <c r="C31" s="17">
        <f t="shared" si="2"/>
        <v>3372568808756.1436</v>
      </c>
      <c r="D31" s="10">
        <f t="shared" si="0"/>
        <v>98.310380775241597</v>
      </c>
    </row>
    <row r="32" spans="1:5" ht="20.25" customHeight="1" x14ac:dyDescent="0.25">
      <c r="A32" s="23">
        <v>2040</v>
      </c>
      <c r="B32" s="26">
        <f t="shared" si="1"/>
        <v>2.6500000000000003E-2</v>
      </c>
      <c r="C32" s="24">
        <f t="shared" si="2"/>
        <v>3541197249193.9507</v>
      </c>
      <c r="D32" s="25">
        <f t="shared" si="0"/>
        <v>93.841727103639712</v>
      </c>
    </row>
    <row r="33" spans="1:5" ht="20.25" customHeight="1" x14ac:dyDescent="0.25">
      <c r="A33" s="41">
        <v>2041</v>
      </c>
      <c r="B33" s="16">
        <f t="shared" si="1"/>
        <v>2.3850000000000003E-2</v>
      </c>
      <c r="C33" s="17">
        <f t="shared" si="2"/>
        <v>3718257111653.6484</v>
      </c>
      <c r="D33" s="10">
        <f t="shared" si="0"/>
        <v>88.680432112939528</v>
      </c>
    </row>
    <row r="34" spans="1:5" ht="20.25" customHeight="1" x14ac:dyDescent="0.25">
      <c r="A34" s="41">
        <v>2042</v>
      </c>
      <c r="B34" s="16">
        <f t="shared" si="1"/>
        <v>2.1200000000000004E-2</v>
      </c>
      <c r="C34" s="17">
        <f t="shared" si="2"/>
        <v>3904169967236.3311</v>
      </c>
      <c r="D34" s="10">
        <f t="shared" si="0"/>
        <v>82.768403305410231</v>
      </c>
    </row>
    <row r="35" spans="1:5" ht="20.25" customHeight="1" x14ac:dyDescent="0.25">
      <c r="A35" s="41">
        <v>2043</v>
      </c>
      <c r="B35" s="16">
        <f t="shared" si="1"/>
        <v>1.8550000000000004E-2</v>
      </c>
      <c r="C35" s="17">
        <f t="shared" si="2"/>
        <v>4099378465598.1479</v>
      </c>
      <c r="D35" s="10">
        <f t="shared" si="0"/>
        <v>76.04347053684566</v>
      </c>
    </row>
    <row r="36" spans="1:5" ht="20.25" customHeight="1" x14ac:dyDescent="0.25">
      <c r="A36" s="41">
        <v>2044</v>
      </c>
      <c r="B36" s="16">
        <f t="shared" si="1"/>
        <v>1.5900000000000004E-2</v>
      </c>
      <c r="C36" s="17">
        <f t="shared" si="2"/>
        <v>4304347388878.0557</v>
      </c>
      <c r="D36" s="10">
        <f t="shared" si="0"/>
        <v>68.439123483161097</v>
      </c>
    </row>
    <row r="37" spans="1:5" ht="20.25" customHeight="1" x14ac:dyDescent="0.25">
      <c r="A37" s="23">
        <v>2045</v>
      </c>
      <c r="B37" s="26">
        <f t="shared" si="1"/>
        <v>1.3250000000000005E-2</v>
      </c>
      <c r="C37" s="24">
        <f t="shared" si="2"/>
        <v>4519564758321.959</v>
      </c>
      <c r="D37" s="25">
        <f t="shared" si="0"/>
        <v>59.884233047765974</v>
      </c>
    </row>
    <row r="38" spans="1:5" ht="20.25" customHeight="1" x14ac:dyDescent="0.25">
      <c r="A38" s="41">
        <v>2046</v>
      </c>
      <c r="B38" s="16">
        <f t="shared" si="1"/>
        <v>1.0600000000000005E-2</v>
      </c>
      <c r="C38" s="17">
        <f t="shared" si="2"/>
        <v>4745542996238.0576</v>
      </c>
      <c r="D38" s="10">
        <f t="shared" si="0"/>
        <v>50.302755760123439</v>
      </c>
    </row>
    <row r="39" spans="1:5" ht="20.25" customHeight="1" x14ac:dyDescent="0.25">
      <c r="A39" s="41">
        <v>2047</v>
      </c>
      <c r="B39" s="16">
        <f t="shared" si="1"/>
        <v>7.9500000000000057E-3</v>
      </c>
      <c r="C39" s="17">
        <f t="shared" si="2"/>
        <v>4982820146049.9609</v>
      </c>
      <c r="D39" s="10">
        <f t="shared" si="0"/>
        <v>39.613420161097224</v>
      </c>
    </row>
    <row r="40" spans="1:5" ht="20.25" customHeight="1" x14ac:dyDescent="0.25">
      <c r="A40" s="41">
        <v>2048</v>
      </c>
      <c r="B40" s="16">
        <f t="shared" si="1"/>
        <v>5.3000000000000061E-3</v>
      </c>
      <c r="C40" s="17">
        <f t="shared" si="2"/>
        <v>5231961153352.459</v>
      </c>
      <c r="D40" s="10">
        <f t="shared" si="0"/>
        <v>27.729394112768066</v>
      </c>
    </row>
    <row r="41" spans="1:5" ht="20.25" customHeight="1" x14ac:dyDescent="0.25">
      <c r="A41" s="41">
        <v>2049</v>
      </c>
      <c r="B41" s="16">
        <f t="shared" si="1"/>
        <v>2.6500000000000061E-3</v>
      </c>
      <c r="C41" s="17">
        <f t="shared" si="2"/>
        <v>5493559211020.082</v>
      </c>
      <c r="D41" s="10">
        <f t="shared" si="0"/>
        <v>14.557931909203251</v>
      </c>
    </row>
    <row r="42" spans="1:5" ht="20.25" customHeight="1" x14ac:dyDescent="0.25">
      <c r="A42" s="23">
        <v>2050</v>
      </c>
      <c r="B42" s="26">
        <f t="shared" si="1"/>
        <v>6.0715321659188248E-18</v>
      </c>
      <c r="C42" s="24">
        <f t="shared" si="2"/>
        <v>5768237171571.0859</v>
      </c>
      <c r="D42" s="25">
        <f t="shared" si="0"/>
        <v>3.5022037527842474E-14</v>
      </c>
    </row>
    <row r="43" spans="1:5" ht="20.25" customHeight="1" x14ac:dyDescent="0.25"/>
    <row r="44" spans="1:5" ht="20.25" customHeight="1" x14ac:dyDescent="0.25">
      <c r="A44" s="51" t="s">
        <v>12</v>
      </c>
      <c r="B44" s="52"/>
      <c r="C44" s="52"/>
      <c r="D44" s="52"/>
    </row>
    <row r="45" spans="1:5" ht="20.25" customHeight="1" x14ac:dyDescent="0.25">
      <c r="A45" s="41" t="s">
        <v>7</v>
      </c>
      <c r="B45" s="41" t="s">
        <v>13</v>
      </c>
      <c r="C45" s="41" t="s">
        <v>14</v>
      </c>
      <c r="D45" s="41" t="s">
        <v>15</v>
      </c>
    </row>
    <row r="46" spans="1:5" ht="20.25" customHeight="1" x14ac:dyDescent="0.25">
      <c r="A46" s="41">
        <v>2020</v>
      </c>
      <c r="B46" s="19">
        <v>18808</v>
      </c>
      <c r="C46" s="19">
        <f t="shared" ref="C46:C52" si="3">B46*7200</f>
        <v>135417600</v>
      </c>
      <c r="D46" s="19">
        <f t="shared" ref="D46:D52" si="4">C46/1000000</f>
        <v>135.41759999999999</v>
      </c>
      <c r="E46" s="6" t="s">
        <v>16</v>
      </c>
    </row>
    <row r="47" spans="1:5" ht="20.25" customHeight="1" x14ac:dyDescent="0.25">
      <c r="A47" s="41">
        <v>2025</v>
      </c>
      <c r="B47" s="19">
        <v>18442</v>
      </c>
      <c r="C47" s="19">
        <f t="shared" si="3"/>
        <v>132782400</v>
      </c>
      <c r="D47" s="19">
        <f t="shared" si="4"/>
        <v>132.7824</v>
      </c>
    </row>
    <row r="48" spans="1:5" ht="20.25" customHeight="1" x14ac:dyDescent="0.25">
      <c r="A48" s="41">
        <v>2030</v>
      </c>
      <c r="B48" s="19">
        <v>19726</v>
      </c>
      <c r="C48" s="19">
        <f t="shared" si="3"/>
        <v>142027200</v>
      </c>
      <c r="D48" s="19">
        <f t="shared" si="4"/>
        <v>142.02719999999999</v>
      </c>
      <c r="E48" s="6" t="s">
        <v>17</v>
      </c>
    </row>
    <row r="49" spans="1:5" ht="20.25" customHeight="1" x14ac:dyDescent="0.25">
      <c r="A49" s="41">
        <v>2035</v>
      </c>
      <c r="B49" s="19">
        <v>21634</v>
      </c>
      <c r="C49" s="19">
        <f t="shared" si="3"/>
        <v>155764800</v>
      </c>
      <c r="D49" s="19">
        <f t="shared" si="4"/>
        <v>155.76480000000001</v>
      </c>
    </row>
    <row r="50" spans="1:5" ht="20.25" customHeight="1" x14ac:dyDescent="0.25">
      <c r="A50" s="41">
        <v>2040</v>
      </c>
      <c r="B50" s="19">
        <v>23093</v>
      </c>
      <c r="C50" s="19">
        <f t="shared" si="3"/>
        <v>166269600</v>
      </c>
      <c r="D50" s="19">
        <f t="shared" si="4"/>
        <v>166.2696</v>
      </c>
      <c r="E50" s="6" t="s">
        <v>18</v>
      </c>
    </row>
    <row r="51" spans="1:5" ht="20.25" customHeight="1" x14ac:dyDescent="0.25">
      <c r="A51" s="41">
        <v>2045</v>
      </c>
      <c r="B51" s="19">
        <f>B50*(1+0.02)^5</f>
        <v>25496.537988297601</v>
      </c>
      <c r="C51" s="19">
        <f t="shared" si="3"/>
        <v>183575073.51574272</v>
      </c>
      <c r="D51" s="19">
        <f t="shared" si="4"/>
        <v>183.57507351574273</v>
      </c>
    </row>
    <row r="52" spans="1:5" ht="20.25" customHeight="1" x14ac:dyDescent="0.25">
      <c r="A52" s="41">
        <v>2050</v>
      </c>
      <c r="B52" s="19">
        <f>B51*(1+0.02)^5</f>
        <v>28150.238140938927</v>
      </c>
      <c r="C52" s="19">
        <f t="shared" si="3"/>
        <v>202681714.61476028</v>
      </c>
      <c r="D52" s="19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C13"/>
  <sheetViews>
    <sheetView showGridLines="0" zoomScale="80" zoomScaleNormal="80" zoomScaleSheetLayoutView="50" workbookViewId="0">
      <selection activeCell="B10" sqref="B10"/>
    </sheetView>
  </sheetViews>
  <sheetFormatPr defaultRowHeight="15" x14ac:dyDescent="0.25"/>
  <cols>
    <col min="1" max="5" width="26" style="45" customWidth="1"/>
    <col min="6" max="75" width="9.140625" style="45" customWidth="1"/>
    <col min="76" max="16384" width="9.140625" style="45"/>
  </cols>
  <sheetData>
    <row r="1" spans="1:3" ht="23.25" customHeight="1" x14ac:dyDescent="0.25">
      <c r="A1" s="6" t="s">
        <v>215</v>
      </c>
      <c r="B1" s="41"/>
      <c r="C1" s="41"/>
    </row>
    <row r="2" spans="1:3" ht="23.25" customHeight="1" x14ac:dyDescent="0.25">
      <c r="A2" s="2" t="s">
        <v>133</v>
      </c>
      <c r="B2" s="55" t="s">
        <v>134</v>
      </c>
      <c r="C2" s="57"/>
    </row>
    <row r="3" spans="1:3" ht="23.25" customHeight="1" x14ac:dyDescent="0.25">
      <c r="A3" s="29" t="s">
        <v>216</v>
      </c>
      <c r="B3" s="55" t="s">
        <v>217</v>
      </c>
      <c r="C3" s="57"/>
    </row>
    <row r="4" spans="1:3" ht="23.25" customHeight="1" x14ac:dyDescent="0.25">
      <c r="A4" s="29" t="s">
        <v>218</v>
      </c>
      <c r="B4" s="55" t="s">
        <v>219</v>
      </c>
      <c r="C4" s="57"/>
    </row>
    <row r="5" spans="1:3" ht="23.25" customHeight="1" x14ac:dyDescent="0.25">
      <c r="A5" s="41"/>
      <c r="B5" s="41"/>
      <c r="C5" s="41"/>
    </row>
    <row r="6" spans="1:3" ht="23.25" customHeight="1" x14ac:dyDescent="0.25">
      <c r="A6" s="53" t="s">
        <v>220</v>
      </c>
      <c r="B6" s="67"/>
      <c r="C6" s="67"/>
    </row>
    <row r="7" spans="1:3" ht="23.25" customHeight="1" x14ac:dyDescent="0.25">
      <c r="A7" s="43" t="s">
        <v>133</v>
      </c>
      <c r="B7" s="43" t="s">
        <v>216</v>
      </c>
      <c r="C7" s="43" t="s">
        <v>218</v>
      </c>
    </row>
    <row r="8" spans="1:3" ht="23.25" customHeight="1" x14ac:dyDescent="0.25">
      <c r="A8" s="4">
        <v>1</v>
      </c>
      <c r="B8" s="4">
        <v>0.25</v>
      </c>
      <c r="C8" s="4">
        <v>0.35</v>
      </c>
    </row>
    <row r="9" spans="1:3" ht="23.25" customHeight="1" x14ac:dyDescent="0.25">
      <c r="A9" s="4">
        <v>2</v>
      </c>
      <c r="B9" s="4">
        <v>0.25</v>
      </c>
      <c r="C9" s="4">
        <v>0.35</v>
      </c>
    </row>
    <row r="10" spans="1:3" ht="23.25" customHeight="1" x14ac:dyDescent="0.25">
      <c r="A10" s="4">
        <v>3</v>
      </c>
      <c r="B10" s="4">
        <v>0.25</v>
      </c>
      <c r="C10" s="4">
        <v>0.35</v>
      </c>
    </row>
    <row r="11" spans="1:3" ht="23.25" customHeight="1" x14ac:dyDescent="0.25">
      <c r="A11" s="4">
        <v>4</v>
      </c>
      <c r="B11" s="4">
        <v>0.25</v>
      </c>
      <c r="C11" s="4">
        <v>0.35</v>
      </c>
    </row>
    <row r="12" spans="1:3" ht="23.25" customHeight="1" x14ac:dyDescent="0.25">
      <c r="A12" s="4">
        <v>5</v>
      </c>
      <c r="B12" s="4">
        <v>0.25</v>
      </c>
      <c r="C12" s="4">
        <v>0.35</v>
      </c>
    </row>
    <row r="13" spans="1:3" ht="23.25" customHeight="1" x14ac:dyDescent="0.25">
      <c r="A13" s="4">
        <v>6</v>
      </c>
      <c r="B13" s="4">
        <v>0.25</v>
      </c>
      <c r="C13" s="4">
        <v>0.35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C13"/>
  <sheetViews>
    <sheetView showGridLines="0" zoomScale="80" zoomScaleNormal="80" zoomScaleSheetLayoutView="50" workbookViewId="0">
      <selection activeCell="B10" sqref="B10"/>
    </sheetView>
  </sheetViews>
  <sheetFormatPr defaultRowHeight="15" x14ac:dyDescent="0.25"/>
  <cols>
    <col min="1" max="3" width="25.7109375" style="45" customWidth="1"/>
    <col min="4" max="75" width="9.140625" style="45" customWidth="1"/>
    <col min="76" max="16384" width="9.140625" style="45"/>
  </cols>
  <sheetData>
    <row r="1" spans="1:3" ht="23.25" customHeight="1" x14ac:dyDescent="0.25">
      <c r="A1" s="6" t="s">
        <v>221</v>
      </c>
      <c r="B1" s="41"/>
      <c r="C1" s="41"/>
    </row>
    <row r="2" spans="1:3" ht="23.25" customHeight="1" x14ac:dyDescent="0.25">
      <c r="A2" s="2" t="s">
        <v>133</v>
      </c>
      <c r="B2" s="55" t="s">
        <v>134</v>
      </c>
      <c r="C2" s="57"/>
    </row>
    <row r="3" spans="1:3" ht="23.25" customHeight="1" x14ac:dyDescent="0.25">
      <c r="A3" s="29" t="s">
        <v>216</v>
      </c>
      <c r="B3" s="55" t="s">
        <v>222</v>
      </c>
      <c r="C3" s="57"/>
    </row>
    <row r="4" spans="1:3" ht="23.25" customHeight="1" x14ac:dyDescent="0.25">
      <c r="A4" s="29" t="s">
        <v>218</v>
      </c>
      <c r="B4" s="55" t="s">
        <v>223</v>
      </c>
      <c r="C4" s="57"/>
    </row>
    <row r="5" spans="1:3" ht="23.25" customHeight="1" x14ac:dyDescent="0.25">
      <c r="A5" s="41"/>
      <c r="B5" s="41"/>
      <c r="C5" s="41"/>
    </row>
    <row r="6" spans="1:3" ht="23.25" customHeight="1" x14ac:dyDescent="0.25">
      <c r="A6" s="53" t="s">
        <v>224</v>
      </c>
      <c r="B6" s="67"/>
      <c r="C6" s="67"/>
    </row>
    <row r="7" spans="1:3" ht="23.25" customHeight="1" x14ac:dyDescent="0.25">
      <c r="A7" s="43" t="s">
        <v>133</v>
      </c>
      <c r="B7" s="43" t="s">
        <v>216</v>
      </c>
      <c r="C7" s="43" t="s">
        <v>218</v>
      </c>
    </row>
    <row r="8" spans="1:3" ht="23.25" customHeight="1" x14ac:dyDescent="0.25">
      <c r="A8" s="4">
        <v>1</v>
      </c>
      <c r="B8" s="4">
        <v>110</v>
      </c>
      <c r="C8" s="4">
        <v>90</v>
      </c>
    </row>
    <row r="9" spans="1:3" ht="23.25" customHeight="1" x14ac:dyDescent="0.25">
      <c r="A9" s="4">
        <v>2</v>
      </c>
      <c r="B9" s="4">
        <v>110</v>
      </c>
      <c r="C9" s="4">
        <v>90</v>
      </c>
    </row>
    <row r="10" spans="1:3" ht="23.25" customHeight="1" x14ac:dyDescent="0.25">
      <c r="A10" s="4">
        <v>3</v>
      </c>
      <c r="B10" s="4">
        <v>110</v>
      </c>
      <c r="C10" s="4">
        <v>90</v>
      </c>
    </row>
    <row r="11" spans="1:3" ht="23.25" customHeight="1" x14ac:dyDescent="0.25">
      <c r="A11" s="4">
        <v>4</v>
      </c>
      <c r="B11" s="4">
        <v>110</v>
      </c>
      <c r="C11" s="4">
        <v>90</v>
      </c>
    </row>
    <row r="12" spans="1:3" ht="23.25" customHeight="1" x14ac:dyDescent="0.25">
      <c r="A12" s="4">
        <v>5</v>
      </c>
      <c r="B12" s="4">
        <v>110</v>
      </c>
      <c r="C12" s="4">
        <v>90</v>
      </c>
    </row>
    <row r="13" spans="1:3" ht="23.25" customHeight="1" x14ac:dyDescent="0.25">
      <c r="A13" s="4">
        <v>6</v>
      </c>
      <c r="B13" s="4">
        <v>110</v>
      </c>
      <c r="C13" s="4">
        <v>90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C13"/>
  <sheetViews>
    <sheetView showGridLines="0" zoomScale="80" zoomScaleNormal="80" zoomScaleSheetLayoutView="50" workbookViewId="0">
      <selection activeCell="B11" sqref="B11"/>
    </sheetView>
  </sheetViews>
  <sheetFormatPr defaultRowHeight="15" x14ac:dyDescent="0.25"/>
  <cols>
    <col min="1" max="3" width="25.5703125" style="45" customWidth="1"/>
    <col min="4" max="75" width="9.140625" style="45" customWidth="1"/>
    <col min="76" max="16384" width="9.140625" style="45"/>
  </cols>
  <sheetData>
    <row r="1" spans="1:3" ht="23.25" customHeight="1" x14ac:dyDescent="0.25">
      <c r="A1" s="6" t="s">
        <v>225</v>
      </c>
      <c r="B1" s="41"/>
      <c r="C1" s="41"/>
    </row>
    <row r="2" spans="1:3" ht="23.25" customHeight="1" x14ac:dyDescent="0.25">
      <c r="A2" s="2" t="s">
        <v>133</v>
      </c>
      <c r="B2" s="55" t="s">
        <v>134</v>
      </c>
      <c r="C2" s="57"/>
    </row>
    <row r="3" spans="1:3" ht="23.25" customHeight="1" x14ac:dyDescent="0.25">
      <c r="A3" s="29" t="s">
        <v>226</v>
      </c>
      <c r="B3" s="55" t="s">
        <v>227</v>
      </c>
      <c r="C3" s="57"/>
    </row>
    <row r="4" spans="1:3" ht="23.25" customHeight="1" x14ac:dyDescent="0.25">
      <c r="A4" s="29" t="s">
        <v>228</v>
      </c>
      <c r="B4" s="55" t="s">
        <v>229</v>
      </c>
      <c r="C4" s="57"/>
    </row>
    <row r="5" spans="1:3" ht="23.25" customHeight="1" x14ac:dyDescent="0.25">
      <c r="A5" s="41"/>
      <c r="B5" s="41"/>
      <c r="C5" s="41"/>
    </row>
    <row r="6" spans="1:3" ht="23.25" customHeight="1" x14ac:dyDescent="0.25">
      <c r="A6" s="53" t="s">
        <v>230</v>
      </c>
      <c r="B6" s="67"/>
      <c r="C6" s="67"/>
    </row>
    <row r="7" spans="1:3" ht="23.25" customHeight="1" x14ac:dyDescent="0.25">
      <c r="A7" s="43" t="s">
        <v>133</v>
      </c>
      <c r="B7" s="43" t="s">
        <v>226</v>
      </c>
      <c r="C7" s="43" t="s">
        <v>228</v>
      </c>
    </row>
    <row r="8" spans="1:3" ht="23.25" customHeight="1" x14ac:dyDescent="0.25">
      <c r="A8" s="4">
        <v>1</v>
      </c>
      <c r="B8" s="12">
        <v>0.2</v>
      </c>
      <c r="C8" s="12">
        <v>0.3</v>
      </c>
    </row>
    <row r="9" spans="1:3" ht="23.25" customHeight="1" x14ac:dyDescent="0.25">
      <c r="A9" s="4">
        <v>2</v>
      </c>
      <c r="B9" s="12">
        <v>0.2</v>
      </c>
      <c r="C9" s="12">
        <v>0.3</v>
      </c>
    </row>
    <row r="10" spans="1:3" ht="23.25" customHeight="1" x14ac:dyDescent="0.25">
      <c r="A10" s="4">
        <v>3</v>
      </c>
      <c r="B10" s="12">
        <v>0.2</v>
      </c>
      <c r="C10" s="12">
        <v>0.3</v>
      </c>
    </row>
    <row r="11" spans="1:3" ht="23.25" customHeight="1" x14ac:dyDescent="0.25">
      <c r="A11" s="4">
        <v>4</v>
      </c>
      <c r="B11" s="12">
        <v>0.2</v>
      </c>
      <c r="C11" s="12">
        <v>0.3</v>
      </c>
    </row>
    <row r="12" spans="1:3" ht="23.25" customHeight="1" x14ac:dyDescent="0.25">
      <c r="A12" s="4">
        <v>5</v>
      </c>
      <c r="B12" s="12">
        <v>0.2</v>
      </c>
      <c r="C12" s="12">
        <v>0.3</v>
      </c>
    </row>
    <row r="13" spans="1:3" ht="23.25" customHeight="1" x14ac:dyDescent="0.25">
      <c r="A13" s="4">
        <v>6</v>
      </c>
      <c r="B13" s="12">
        <v>0.2</v>
      </c>
      <c r="C13" s="12">
        <v>0.3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C13"/>
  <sheetViews>
    <sheetView showGridLines="0" zoomScale="80" zoomScaleNormal="80" zoomScaleSheetLayoutView="50" workbookViewId="0">
      <selection activeCell="C11" sqref="C11"/>
    </sheetView>
  </sheetViews>
  <sheetFormatPr defaultRowHeight="15" x14ac:dyDescent="0.25"/>
  <cols>
    <col min="1" max="3" width="25.7109375" style="45" customWidth="1"/>
    <col min="4" max="75" width="9.140625" style="45" customWidth="1"/>
    <col min="76" max="16384" width="9.140625" style="45"/>
  </cols>
  <sheetData>
    <row r="1" spans="1:3" ht="23.25" customHeight="1" x14ac:dyDescent="0.25">
      <c r="A1" s="6" t="s">
        <v>231</v>
      </c>
      <c r="B1" s="41"/>
      <c r="C1" s="41"/>
    </row>
    <row r="2" spans="1:3" ht="23.25" customHeight="1" x14ac:dyDescent="0.25">
      <c r="A2" s="2" t="s">
        <v>133</v>
      </c>
      <c r="B2" s="55" t="s">
        <v>134</v>
      </c>
      <c r="C2" s="57"/>
    </row>
    <row r="3" spans="1:3" ht="23.25" customHeight="1" x14ac:dyDescent="0.25">
      <c r="A3" s="29" t="s">
        <v>226</v>
      </c>
      <c r="B3" s="55" t="s">
        <v>232</v>
      </c>
      <c r="C3" s="57"/>
    </row>
    <row r="4" spans="1:3" ht="23.25" customHeight="1" x14ac:dyDescent="0.25">
      <c r="A4" s="29" t="s">
        <v>228</v>
      </c>
      <c r="B4" s="55" t="s">
        <v>233</v>
      </c>
      <c r="C4" s="57"/>
    </row>
    <row r="5" spans="1:3" ht="23.25" customHeight="1" x14ac:dyDescent="0.25">
      <c r="A5" s="41"/>
      <c r="B5" s="41"/>
      <c r="C5" s="41"/>
    </row>
    <row r="6" spans="1:3" ht="23.25" customHeight="1" x14ac:dyDescent="0.25">
      <c r="A6" s="53" t="s">
        <v>234</v>
      </c>
      <c r="B6" s="67"/>
      <c r="C6" s="67"/>
    </row>
    <row r="7" spans="1:3" ht="23.25" customHeight="1" x14ac:dyDescent="0.25">
      <c r="A7" s="43" t="s">
        <v>133</v>
      </c>
      <c r="B7" s="43" t="s">
        <v>226</v>
      </c>
      <c r="C7" s="43" t="s">
        <v>228</v>
      </c>
    </row>
    <row r="8" spans="1:3" ht="23.25" customHeight="1" x14ac:dyDescent="0.25">
      <c r="A8" s="4">
        <v>1</v>
      </c>
      <c r="B8" s="4">
        <v>70</v>
      </c>
      <c r="C8" s="4">
        <v>50</v>
      </c>
    </row>
    <row r="9" spans="1:3" ht="23.25" customHeight="1" x14ac:dyDescent="0.25">
      <c r="A9" s="4">
        <v>2</v>
      </c>
      <c r="B9" s="4">
        <v>70</v>
      </c>
      <c r="C9" s="4">
        <v>50</v>
      </c>
    </row>
    <row r="10" spans="1:3" ht="23.25" customHeight="1" x14ac:dyDescent="0.25">
      <c r="A10" s="4">
        <v>3</v>
      </c>
      <c r="B10" s="4">
        <v>70</v>
      </c>
      <c r="C10" s="4">
        <v>50</v>
      </c>
    </row>
    <row r="11" spans="1:3" ht="23.25" customHeight="1" x14ac:dyDescent="0.25">
      <c r="A11" s="4">
        <v>4</v>
      </c>
      <c r="B11" s="4">
        <v>70</v>
      </c>
      <c r="C11" s="4">
        <v>50</v>
      </c>
    </row>
    <row r="12" spans="1:3" ht="23.25" customHeight="1" x14ac:dyDescent="0.25">
      <c r="A12" s="4">
        <v>5</v>
      </c>
      <c r="B12" s="4">
        <v>70</v>
      </c>
      <c r="C12" s="4">
        <v>50</v>
      </c>
    </row>
    <row r="13" spans="1:3" ht="23.25" customHeight="1" x14ac:dyDescent="0.25">
      <c r="A13" s="4">
        <v>6</v>
      </c>
      <c r="B13" s="4">
        <v>70</v>
      </c>
      <c r="C13" s="4">
        <v>50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I19"/>
  <sheetViews>
    <sheetView showGridLines="0" topLeftCell="A7" zoomScale="80" zoomScaleNormal="80" zoomScaleSheetLayoutView="50" workbookViewId="0">
      <selection activeCell="F23" sqref="F23"/>
    </sheetView>
  </sheetViews>
  <sheetFormatPr defaultRowHeight="15" x14ac:dyDescent="0.25"/>
  <cols>
    <col min="1" max="3" width="21.5703125" style="45" customWidth="1"/>
    <col min="4" max="4" width="25.42578125" style="45" customWidth="1"/>
    <col min="5" max="9" width="21.5703125" style="45" customWidth="1"/>
    <col min="10" max="86" width="9.140625" style="45" customWidth="1"/>
    <col min="87" max="16384" width="9.140625" style="45"/>
  </cols>
  <sheetData>
    <row r="1" spans="1:9" ht="23.25" customHeight="1" x14ac:dyDescent="0.25">
      <c r="A1" s="6" t="s">
        <v>235</v>
      </c>
      <c r="B1" s="41"/>
      <c r="C1" s="41"/>
      <c r="D1" s="41"/>
      <c r="E1" s="41"/>
      <c r="F1" s="41"/>
      <c r="G1" s="41"/>
    </row>
    <row r="2" spans="1:9" ht="23.25" customHeight="1" x14ac:dyDescent="0.25">
      <c r="A2" s="2" t="s">
        <v>133</v>
      </c>
      <c r="B2" s="64" t="s">
        <v>134</v>
      </c>
      <c r="C2" s="59"/>
      <c r="D2" s="65"/>
      <c r="E2" s="41"/>
      <c r="F2" s="3"/>
      <c r="G2" s="52" t="s">
        <v>102</v>
      </c>
      <c r="H2" s="67"/>
      <c r="I2" s="67"/>
    </row>
    <row r="3" spans="1:9" ht="23.25" customHeight="1" x14ac:dyDescent="0.25">
      <c r="A3" s="2" t="s">
        <v>236</v>
      </c>
      <c r="B3" s="64" t="s">
        <v>237</v>
      </c>
      <c r="C3" s="59"/>
      <c r="D3" s="65"/>
      <c r="E3" s="41"/>
      <c r="F3" s="5"/>
      <c r="G3" s="52" t="s">
        <v>103</v>
      </c>
      <c r="H3" s="67"/>
      <c r="I3" s="67"/>
    </row>
    <row r="4" spans="1:9" ht="23.25" customHeight="1" x14ac:dyDescent="0.25">
      <c r="A4" s="2" t="s">
        <v>238</v>
      </c>
      <c r="B4" s="64" t="s">
        <v>239</v>
      </c>
      <c r="C4" s="59"/>
      <c r="D4" s="65"/>
      <c r="E4" s="41"/>
      <c r="F4" s="43"/>
      <c r="G4" s="52" t="s">
        <v>104</v>
      </c>
      <c r="H4" s="67"/>
      <c r="I4" s="67"/>
    </row>
    <row r="5" spans="1:9" ht="23.25" customHeight="1" x14ac:dyDescent="0.25">
      <c r="A5" s="2" t="s">
        <v>240</v>
      </c>
      <c r="B5" s="64" t="s">
        <v>241</v>
      </c>
      <c r="C5" s="59"/>
      <c r="D5" s="65"/>
      <c r="E5" s="41"/>
      <c r="F5" s="41"/>
      <c r="G5" s="41"/>
    </row>
    <row r="6" spans="1:9" ht="23.25" customHeight="1" x14ac:dyDescent="0.25">
      <c r="A6" s="2" t="s">
        <v>242</v>
      </c>
      <c r="B6" s="64" t="s">
        <v>243</v>
      </c>
      <c r="C6" s="59"/>
      <c r="D6" s="65"/>
      <c r="E6" s="41"/>
      <c r="F6" s="41"/>
      <c r="G6" s="41"/>
    </row>
    <row r="7" spans="1:9" ht="23.25" customHeight="1" x14ac:dyDescent="0.25">
      <c r="A7" s="2" t="s">
        <v>244</v>
      </c>
      <c r="B7" s="64" t="s">
        <v>245</v>
      </c>
      <c r="C7" s="59"/>
      <c r="D7" s="65"/>
      <c r="E7" s="41"/>
      <c r="F7" s="41"/>
      <c r="G7" s="41"/>
    </row>
    <row r="8" spans="1:9" ht="23.25" customHeight="1" x14ac:dyDescent="0.25">
      <c r="A8" s="2" t="s">
        <v>246</v>
      </c>
      <c r="B8" s="64" t="s">
        <v>247</v>
      </c>
      <c r="C8" s="59"/>
      <c r="D8" s="65"/>
      <c r="E8" s="41"/>
      <c r="F8" s="41"/>
      <c r="G8" s="41"/>
    </row>
    <row r="9" spans="1:9" ht="23.25" customHeight="1" x14ac:dyDescent="0.25">
      <c r="A9" s="13" t="s">
        <v>248</v>
      </c>
      <c r="B9" s="64" t="s">
        <v>249</v>
      </c>
      <c r="C9" s="59"/>
      <c r="D9" s="65"/>
      <c r="E9" s="41"/>
      <c r="F9" s="41"/>
      <c r="G9" s="41"/>
    </row>
    <row r="10" spans="1:9" ht="23.25" customHeight="1" x14ac:dyDescent="0.25">
      <c r="A10" s="13" t="s">
        <v>250</v>
      </c>
      <c r="B10" s="64" t="s">
        <v>249</v>
      </c>
      <c r="C10" s="59"/>
      <c r="D10" s="65"/>
      <c r="E10" s="41"/>
      <c r="F10" s="41"/>
      <c r="G10" s="41"/>
    </row>
    <row r="11" spans="1:9" ht="23.25" customHeight="1" x14ac:dyDescent="0.25">
      <c r="A11" s="41"/>
      <c r="B11" s="41"/>
      <c r="C11" s="41"/>
      <c r="D11" s="41"/>
      <c r="E11" s="41"/>
      <c r="F11" s="41"/>
      <c r="G11" s="41"/>
    </row>
    <row r="12" spans="1:9" ht="23.25" customHeight="1" x14ac:dyDescent="0.25">
      <c r="A12" s="53" t="s">
        <v>251</v>
      </c>
      <c r="B12" s="67"/>
      <c r="C12" s="67"/>
      <c r="D12" s="67"/>
      <c r="E12" s="67"/>
      <c r="F12" s="67"/>
      <c r="G12" s="67"/>
      <c r="H12" s="67"/>
      <c r="I12" s="67"/>
    </row>
    <row r="13" spans="1:9" ht="23.25" customHeight="1" x14ac:dyDescent="0.25">
      <c r="A13" s="43" t="s">
        <v>133</v>
      </c>
      <c r="B13" s="43" t="s">
        <v>236</v>
      </c>
      <c r="C13" s="43" t="s">
        <v>238</v>
      </c>
      <c r="D13" s="43" t="s">
        <v>240</v>
      </c>
      <c r="E13" s="43" t="s">
        <v>248</v>
      </c>
      <c r="F13" s="43" t="s">
        <v>242</v>
      </c>
      <c r="G13" s="43" t="s">
        <v>244</v>
      </c>
      <c r="H13" s="43" t="s">
        <v>246</v>
      </c>
      <c r="I13" s="43" t="s">
        <v>250</v>
      </c>
    </row>
    <row r="14" spans="1:9" ht="23.25" customHeight="1" x14ac:dyDescent="0.25">
      <c r="A14" s="4">
        <v>1</v>
      </c>
      <c r="B14" s="4">
        <v>0.92</v>
      </c>
      <c r="C14" s="4">
        <v>0.26</v>
      </c>
      <c r="D14" s="4">
        <v>8.8000000000000007</v>
      </c>
      <c r="E14" s="4">
        <v>111</v>
      </c>
      <c r="F14" s="4">
        <v>0.9</v>
      </c>
      <c r="G14" s="4">
        <v>0.47</v>
      </c>
      <c r="H14" s="4">
        <v>8.31</v>
      </c>
      <c r="I14" s="4">
        <v>72.2</v>
      </c>
    </row>
    <row r="15" spans="1:9" ht="23.25" customHeight="1" x14ac:dyDescent="0.25">
      <c r="A15" s="4">
        <v>2</v>
      </c>
      <c r="B15" s="4">
        <v>0.92</v>
      </c>
      <c r="C15" s="4">
        <v>0.26</v>
      </c>
      <c r="D15" s="4">
        <v>8.8000000000000007</v>
      </c>
      <c r="E15" s="4">
        <v>111</v>
      </c>
      <c r="F15" s="4">
        <v>0.9</v>
      </c>
      <c r="G15" s="4">
        <v>0.47</v>
      </c>
      <c r="H15" s="4">
        <v>8.31</v>
      </c>
      <c r="I15" s="4">
        <v>72.2</v>
      </c>
    </row>
    <row r="16" spans="1:9" ht="23.25" customHeight="1" x14ac:dyDescent="0.25">
      <c r="A16" s="4">
        <v>3</v>
      </c>
      <c r="B16" s="4">
        <v>0.92</v>
      </c>
      <c r="C16" s="4">
        <v>0.26</v>
      </c>
      <c r="D16" s="4">
        <v>8.8000000000000007</v>
      </c>
      <c r="E16" s="4">
        <v>111</v>
      </c>
      <c r="F16" s="4">
        <v>0.9</v>
      </c>
      <c r="G16" s="4">
        <v>0.47</v>
      </c>
      <c r="H16" s="4">
        <v>8.31</v>
      </c>
      <c r="I16" s="4">
        <v>72.2</v>
      </c>
    </row>
    <row r="17" spans="1:9" ht="23.25" customHeight="1" x14ac:dyDescent="0.25">
      <c r="A17" s="4">
        <v>4</v>
      </c>
      <c r="B17" s="4">
        <v>0.92</v>
      </c>
      <c r="C17" s="4">
        <v>0.26</v>
      </c>
      <c r="D17" s="4">
        <v>8.8000000000000007</v>
      </c>
      <c r="E17" s="4">
        <v>111</v>
      </c>
      <c r="F17" s="4">
        <v>0.9</v>
      </c>
      <c r="G17" s="4">
        <v>0.47</v>
      </c>
      <c r="H17" s="4">
        <v>8.31</v>
      </c>
      <c r="I17" s="4">
        <v>72.2</v>
      </c>
    </row>
    <row r="18" spans="1:9" ht="23.25" customHeight="1" x14ac:dyDescent="0.25">
      <c r="A18" s="4">
        <v>5</v>
      </c>
      <c r="B18" s="4">
        <v>0.92</v>
      </c>
      <c r="C18" s="4">
        <v>0.26</v>
      </c>
      <c r="D18" s="4">
        <v>8.8000000000000007</v>
      </c>
      <c r="E18" s="4">
        <v>111</v>
      </c>
      <c r="F18" s="4">
        <v>0.9</v>
      </c>
      <c r="G18" s="4">
        <v>0.47</v>
      </c>
      <c r="H18" s="4">
        <v>8.31</v>
      </c>
      <c r="I18" s="4">
        <v>72.2</v>
      </c>
    </row>
    <row r="19" spans="1:9" ht="23.25" customHeight="1" x14ac:dyDescent="0.25">
      <c r="A19" s="4">
        <v>6</v>
      </c>
      <c r="B19" s="4">
        <v>0.92</v>
      </c>
      <c r="C19" s="4">
        <v>0.26</v>
      </c>
      <c r="D19" s="4">
        <v>8.8000000000000007</v>
      </c>
      <c r="E19" s="4">
        <v>111</v>
      </c>
      <c r="F19" s="4">
        <v>0.9</v>
      </c>
      <c r="G19" s="4">
        <v>0.47</v>
      </c>
      <c r="H19" s="4">
        <v>8.31</v>
      </c>
      <c r="I19" s="4">
        <v>72.2</v>
      </c>
    </row>
  </sheetData>
  <mergeCells count="13">
    <mergeCell ref="A12:I12"/>
    <mergeCell ref="B2:D2"/>
    <mergeCell ref="B3:D3"/>
    <mergeCell ref="B4:D4"/>
    <mergeCell ref="B6:D6"/>
    <mergeCell ref="B5:D5"/>
    <mergeCell ref="B10:D10"/>
    <mergeCell ref="B7:D7"/>
    <mergeCell ref="B8:D8"/>
    <mergeCell ref="B9:D9"/>
    <mergeCell ref="G4:I4"/>
    <mergeCell ref="G3:I3"/>
    <mergeCell ref="G2:I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N19"/>
  <sheetViews>
    <sheetView showGridLines="0" topLeftCell="A7" zoomScale="80" zoomScaleNormal="80" zoomScaleSheetLayoutView="50" workbookViewId="0">
      <selection activeCell="G17" sqref="G17"/>
    </sheetView>
  </sheetViews>
  <sheetFormatPr defaultRowHeight="15" x14ac:dyDescent="0.25"/>
  <cols>
    <col min="1" max="14" width="21.5703125" style="45" customWidth="1"/>
  </cols>
  <sheetData>
    <row r="1" spans="1:12" s="44" customFormat="1" ht="23.25" customHeight="1" x14ac:dyDescent="0.25">
      <c r="A1" s="44" t="s">
        <v>252</v>
      </c>
    </row>
    <row r="2" spans="1:12" ht="23.25" customHeight="1" x14ac:dyDescent="0.25">
      <c r="A2" s="6" t="s">
        <v>253</v>
      </c>
    </row>
    <row r="3" spans="1:12" ht="23.25" customHeight="1" x14ac:dyDescent="0.25"/>
    <row r="4" spans="1:12" ht="23.25" customHeight="1" x14ac:dyDescent="0.25">
      <c r="A4" s="6" t="s">
        <v>254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2" ht="23.25" customHeight="1" x14ac:dyDescent="0.25">
      <c r="A5" s="33" t="s">
        <v>193</v>
      </c>
      <c r="B5" s="64" t="s">
        <v>255</v>
      </c>
      <c r="C5" s="59"/>
      <c r="D5" s="65"/>
      <c r="E5" s="41"/>
      <c r="F5" s="3"/>
      <c r="G5" s="52" t="s">
        <v>102</v>
      </c>
      <c r="H5" s="67"/>
      <c r="I5" s="41"/>
      <c r="J5" s="41"/>
      <c r="K5" s="41"/>
      <c r="L5" s="41"/>
    </row>
    <row r="6" spans="1:12" ht="23.25" customHeight="1" x14ac:dyDescent="0.25">
      <c r="A6" s="33" t="s">
        <v>194</v>
      </c>
      <c r="B6" s="64" t="s">
        <v>256</v>
      </c>
      <c r="C6" s="59"/>
      <c r="D6" s="65"/>
      <c r="E6" s="41"/>
      <c r="F6" s="5"/>
      <c r="G6" s="52" t="s">
        <v>103</v>
      </c>
      <c r="H6" s="67"/>
      <c r="I6" s="41"/>
      <c r="J6" s="41"/>
      <c r="K6" s="41"/>
      <c r="L6" s="41"/>
    </row>
    <row r="7" spans="1:12" ht="23.25" customHeight="1" x14ac:dyDescent="0.25">
      <c r="A7" s="33" t="s">
        <v>195</v>
      </c>
      <c r="B7" s="64" t="s">
        <v>257</v>
      </c>
      <c r="C7" s="59"/>
      <c r="D7" s="65"/>
      <c r="E7" s="41"/>
      <c r="F7" s="43"/>
      <c r="G7" s="52" t="s">
        <v>104</v>
      </c>
      <c r="H7" s="67"/>
      <c r="I7" s="41"/>
      <c r="J7" s="41"/>
      <c r="K7" s="41"/>
      <c r="L7" s="41"/>
    </row>
    <row r="8" spans="1:12" ht="23.25" customHeight="1" x14ac:dyDescent="0.25">
      <c r="A8" s="33" t="s">
        <v>196</v>
      </c>
      <c r="B8" s="64" t="s">
        <v>258</v>
      </c>
      <c r="C8" s="59"/>
      <c r="D8" s="65"/>
      <c r="E8" s="41"/>
      <c r="F8" s="41"/>
      <c r="G8" s="41"/>
      <c r="H8" s="41"/>
      <c r="I8" s="41"/>
      <c r="J8" s="41"/>
      <c r="K8" s="41"/>
      <c r="L8" s="41"/>
    </row>
    <row r="9" spans="1:12" ht="23.25" customHeight="1" x14ac:dyDescent="0.25">
      <c r="A9" s="33" t="s">
        <v>197</v>
      </c>
      <c r="B9" s="64" t="s">
        <v>259</v>
      </c>
      <c r="C9" s="59"/>
      <c r="D9" s="65"/>
      <c r="E9" s="41"/>
      <c r="F9" s="41"/>
      <c r="G9" s="41"/>
      <c r="H9" s="41"/>
      <c r="I9" s="41"/>
      <c r="J9" s="41"/>
      <c r="K9" s="41"/>
      <c r="L9" s="41"/>
    </row>
    <row r="10" spans="1:12" ht="23.25" customHeight="1" x14ac:dyDescent="0.25">
      <c r="A10" s="33" t="s">
        <v>198</v>
      </c>
      <c r="B10" s="64" t="s">
        <v>260</v>
      </c>
      <c r="C10" s="59"/>
      <c r="D10" s="65"/>
      <c r="E10" s="41"/>
      <c r="F10" s="41"/>
      <c r="G10" s="41"/>
      <c r="H10" s="41"/>
      <c r="I10" s="41"/>
      <c r="J10" s="41"/>
      <c r="K10" s="41"/>
      <c r="L10" s="41"/>
    </row>
    <row r="11" spans="1:12" ht="23.25" customHeight="1" x14ac:dyDescent="0.2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</row>
    <row r="12" spans="1:12" ht="23.25" customHeight="1" x14ac:dyDescent="0.25">
      <c r="A12" s="53" t="s">
        <v>261</v>
      </c>
      <c r="B12" s="67"/>
      <c r="C12" s="67"/>
      <c r="D12" s="67"/>
      <c r="E12" s="67"/>
      <c r="F12" s="67"/>
      <c r="G12" s="67"/>
    </row>
    <row r="13" spans="1:12" ht="22.5" customHeight="1" x14ac:dyDescent="0.25">
      <c r="A13" s="43" t="s">
        <v>133</v>
      </c>
      <c r="B13" s="43" t="s">
        <v>193</v>
      </c>
      <c r="C13" s="43" t="s">
        <v>194</v>
      </c>
      <c r="D13" s="43" t="s">
        <v>195</v>
      </c>
      <c r="E13" s="43" t="s">
        <v>196</v>
      </c>
      <c r="F13" s="43" t="s">
        <v>197</v>
      </c>
      <c r="G13" s="43" t="s">
        <v>198</v>
      </c>
    </row>
    <row r="14" spans="1:12" ht="22.5" customHeight="1" x14ac:dyDescent="0.25">
      <c r="A14" s="4">
        <v>1</v>
      </c>
      <c r="B14" s="4">
        <v>-0.6</v>
      </c>
      <c r="C14" s="4">
        <v>-0.7</v>
      </c>
      <c r="D14" s="4">
        <v>-1.2</v>
      </c>
      <c r="E14" s="4">
        <v>-0.4</v>
      </c>
      <c r="F14" s="4">
        <v>-0.5</v>
      </c>
      <c r="G14" s="4">
        <v>-5.4</v>
      </c>
    </row>
    <row r="15" spans="1:12" ht="22.5" customHeight="1" x14ac:dyDescent="0.25">
      <c r="A15" s="4">
        <v>2</v>
      </c>
      <c r="B15" s="4">
        <v>-0.6</v>
      </c>
      <c r="C15" s="4">
        <v>-0.7</v>
      </c>
      <c r="D15" s="4">
        <v>-1.2</v>
      </c>
      <c r="E15" s="4">
        <v>-0.4</v>
      </c>
      <c r="F15" s="4">
        <v>-0.5</v>
      </c>
      <c r="G15" s="4">
        <v>-5.4</v>
      </c>
    </row>
    <row r="16" spans="1:12" ht="22.5" customHeight="1" x14ac:dyDescent="0.25">
      <c r="A16" s="4">
        <v>3</v>
      </c>
      <c r="B16" s="4">
        <v>-0.6</v>
      </c>
      <c r="C16" s="4">
        <v>-0.7</v>
      </c>
      <c r="D16" s="4">
        <v>-1.2</v>
      </c>
      <c r="E16" s="4">
        <v>-0.4</v>
      </c>
      <c r="F16" s="4">
        <v>-0.5</v>
      </c>
      <c r="G16" s="4">
        <v>-5.4</v>
      </c>
    </row>
    <row r="17" spans="1:12" ht="22.5" customHeight="1" x14ac:dyDescent="0.25">
      <c r="A17" s="4">
        <v>4</v>
      </c>
      <c r="B17" s="4">
        <v>-0.6</v>
      </c>
      <c r="C17" s="4">
        <v>-0.7</v>
      </c>
      <c r="D17" s="4">
        <v>-1.2</v>
      </c>
      <c r="E17" s="4">
        <v>-0.4</v>
      </c>
      <c r="F17" s="4">
        <v>-0.5</v>
      </c>
      <c r="G17" s="4">
        <v>-5.4</v>
      </c>
      <c r="H17" s="41"/>
      <c r="I17" s="41"/>
      <c r="J17" s="41"/>
      <c r="K17" s="41"/>
      <c r="L17" s="41"/>
    </row>
    <row r="18" spans="1:12" ht="22.5" customHeight="1" x14ac:dyDescent="0.25">
      <c r="A18" s="4">
        <v>5</v>
      </c>
      <c r="B18" s="4">
        <v>-0.6</v>
      </c>
      <c r="C18" s="4">
        <v>-0.7</v>
      </c>
      <c r="D18" s="4">
        <v>-1.2</v>
      </c>
      <c r="E18" s="4">
        <v>-0.4</v>
      </c>
      <c r="F18" s="4">
        <v>-0.5</v>
      </c>
      <c r="G18" s="4">
        <v>-5.4</v>
      </c>
    </row>
    <row r="19" spans="1:12" ht="22.5" customHeight="1" x14ac:dyDescent="0.25">
      <c r="A19" s="4">
        <v>6</v>
      </c>
      <c r="B19" s="4">
        <v>-0.6</v>
      </c>
      <c r="C19" s="4">
        <v>-0.7</v>
      </c>
      <c r="D19" s="4">
        <v>-1.2</v>
      </c>
      <c r="E19" s="4">
        <v>-0.4</v>
      </c>
      <c r="F19" s="4">
        <v>-0.5</v>
      </c>
      <c r="G19" s="4">
        <v>-5.4</v>
      </c>
    </row>
  </sheetData>
  <mergeCells count="10">
    <mergeCell ref="B8:D8"/>
    <mergeCell ref="B9:D9"/>
    <mergeCell ref="B10:D10"/>
    <mergeCell ref="A12:G12"/>
    <mergeCell ref="G5:H5"/>
    <mergeCell ref="G6:H6"/>
    <mergeCell ref="G7:H7"/>
    <mergeCell ref="B5:D5"/>
    <mergeCell ref="B6:D6"/>
    <mergeCell ref="B7:D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L21"/>
  <sheetViews>
    <sheetView showGridLines="0" topLeftCell="A7" zoomScale="80" zoomScaleNormal="80" zoomScaleSheetLayoutView="50" workbookViewId="0">
      <selection activeCell="F22" sqref="F22"/>
    </sheetView>
  </sheetViews>
  <sheetFormatPr defaultRowHeight="15" x14ac:dyDescent="0.25"/>
  <cols>
    <col min="1" max="14" width="21.5703125" style="45" customWidth="1"/>
    <col min="15" max="93" width="9.140625" style="45" customWidth="1"/>
    <col min="94" max="16384" width="9.140625" style="45"/>
  </cols>
  <sheetData>
    <row r="1" spans="1:12" s="44" customFormat="1" ht="23.25" customHeight="1" x14ac:dyDescent="0.25">
      <c r="A1" s="44" t="s">
        <v>252</v>
      </c>
    </row>
    <row r="2" spans="1:12" ht="23.25" customHeight="1" x14ac:dyDescent="0.25">
      <c r="A2" s="6" t="s">
        <v>253</v>
      </c>
    </row>
    <row r="3" spans="1:12" ht="23.25" customHeight="1" x14ac:dyDescent="0.25">
      <c r="A3" s="6"/>
    </row>
    <row r="4" spans="1:12" ht="23.25" customHeight="1" x14ac:dyDescent="0.25">
      <c r="A4" s="6" t="s">
        <v>262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2" ht="23.25" customHeight="1" x14ac:dyDescent="0.25">
      <c r="A5" s="11" t="s">
        <v>179</v>
      </c>
      <c r="B5" s="64" t="s">
        <v>255</v>
      </c>
      <c r="C5" s="59"/>
      <c r="D5" s="65"/>
      <c r="E5" s="41"/>
      <c r="F5" s="3"/>
      <c r="G5" s="52" t="s">
        <v>102</v>
      </c>
      <c r="H5" s="67"/>
      <c r="I5" s="67"/>
      <c r="J5" s="41"/>
      <c r="K5" s="41"/>
      <c r="L5" s="41"/>
    </row>
    <row r="6" spans="1:12" ht="23.25" customHeight="1" x14ac:dyDescent="0.25">
      <c r="A6" s="11" t="s">
        <v>181</v>
      </c>
      <c r="B6" s="64" t="s">
        <v>256</v>
      </c>
      <c r="C6" s="59"/>
      <c r="D6" s="65"/>
      <c r="E6" s="41"/>
      <c r="F6" s="5"/>
      <c r="G6" s="52" t="s">
        <v>103</v>
      </c>
      <c r="H6" s="67"/>
      <c r="I6" s="67"/>
      <c r="J6" s="41"/>
      <c r="K6" s="41"/>
      <c r="L6" s="41"/>
    </row>
    <row r="7" spans="1:12" ht="23.25" customHeight="1" x14ac:dyDescent="0.25">
      <c r="A7" s="11" t="s">
        <v>183</v>
      </c>
      <c r="B7" s="64" t="s">
        <v>257</v>
      </c>
      <c r="C7" s="59"/>
      <c r="D7" s="65"/>
      <c r="E7" s="41"/>
      <c r="F7" s="43"/>
      <c r="G7" s="52" t="s">
        <v>104</v>
      </c>
      <c r="H7" s="67"/>
      <c r="I7" s="67"/>
      <c r="J7" s="41"/>
      <c r="K7" s="41"/>
      <c r="L7" s="41"/>
    </row>
    <row r="8" spans="1:12" ht="23.25" customHeight="1" x14ac:dyDescent="0.25">
      <c r="A8" s="11" t="s">
        <v>185</v>
      </c>
      <c r="B8" s="64" t="s">
        <v>258</v>
      </c>
      <c r="C8" s="59"/>
      <c r="D8" s="65"/>
      <c r="E8" s="41"/>
      <c r="F8" s="41"/>
      <c r="G8" s="41"/>
      <c r="H8" s="41"/>
      <c r="I8" s="41"/>
      <c r="J8" s="41"/>
      <c r="K8" s="41"/>
      <c r="L8" s="41"/>
    </row>
    <row r="9" spans="1:12" ht="23.25" customHeight="1" x14ac:dyDescent="0.25">
      <c r="A9" s="11" t="s">
        <v>187</v>
      </c>
      <c r="B9" s="64" t="s">
        <v>259</v>
      </c>
      <c r="C9" s="59"/>
      <c r="D9" s="65"/>
      <c r="E9" s="41"/>
      <c r="F9" s="41"/>
      <c r="G9" s="41"/>
      <c r="H9" s="41"/>
      <c r="I9" s="41"/>
      <c r="J9" s="41"/>
      <c r="K9" s="41"/>
      <c r="L9" s="41"/>
    </row>
    <row r="10" spans="1:12" ht="23.25" customHeight="1" x14ac:dyDescent="0.25">
      <c r="A10" s="11" t="s">
        <v>189</v>
      </c>
      <c r="B10" s="64" t="s">
        <v>260</v>
      </c>
      <c r="C10" s="59"/>
      <c r="D10" s="65"/>
      <c r="E10" s="41"/>
      <c r="F10" s="41"/>
      <c r="G10" s="41"/>
      <c r="H10" s="41"/>
      <c r="I10" s="41"/>
      <c r="J10" s="41"/>
      <c r="K10" s="41"/>
      <c r="L10" s="41"/>
    </row>
    <row r="11" spans="1:12" ht="23.25" customHeight="1" x14ac:dyDescent="0.2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</row>
    <row r="12" spans="1:12" ht="22.5" customHeight="1" x14ac:dyDescent="0.25">
      <c r="A12" s="53" t="s">
        <v>263</v>
      </c>
      <c r="B12" s="67"/>
      <c r="C12" s="67"/>
      <c r="D12" s="67"/>
      <c r="E12" s="67"/>
      <c r="F12" s="67"/>
      <c r="G12" s="67"/>
    </row>
    <row r="13" spans="1:12" ht="22.5" customHeight="1" x14ac:dyDescent="0.25">
      <c r="A13" s="43" t="s">
        <v>133</v>
      </c>
      <c r="B13" s="43" t="s">
        <v>193</v>
      </c>
      <c r="C13" s="43" t="s">
        <v>194</v>
      </c>
      <c r="D13" s="43" t="s">
        <v>195</v>
      </c>
      <c r="E13" s="43" t="s">
        <v>196</v>
      </c>
      <c r="F13" s="43" t="s">
        <v>197</v>
      </c>
      <c r="G13" s="43" t="s">
        <v>198</v>
      </c>
    </row>
    <row r="14" spans="1:12" ht="22.5" customHeight="1" x14ac:dyDescent="0.25">
      <c r="A14" s="4">
        <v>1</v>
      </c>
      <c r="B14" s="4">
        <v>23</v>
      </c>
      <c r="C14" s="4">
        <v>23</v>
      </c>
      <c r="D14" s="4">
        <v>31</v>
      </c>
      <c r="E14" s="4">
        <v>13</v>
      </c>
      <c r="F14" s="4">
        <v>19</v>
      </c>
      <c r="G14" s="4">
        <v>176</v>
      </c>
    </row>
    <row r="15" spans="1:12" ht="22.5" customHeight="1" x14ac:dyDescent="0.25">
      <c r="A15" s="4">
        <v>2</v>
      </c>
      <c r="B15" s="4">
        <v>23</v>
      </c>
      <c r="C15" s="4">
        <v>23</v>
      </c>
      <c r="D15" s="4">
        <v>31</v>
      </c>
      <c r="E15" s="4">
        <v>13</v>
      </c>
      <c r="F15" s="4">
        <v>19</v>
      </c>
      <c r="G15" s="4">
        <v>176</v>
      </c>
    </row>
    <row r="16" spans="1:12" ht="22.5" customHeight="1" x14ac:dyDescent="0.25">
      <c r="A16" s="4">
        <v>3</v>
      </c>
      <c r="B16" s="4">
        <v>23</v>
      </c>
      <c r="C16" s="4">
        <v>23</v>
      </c>
      <c r="D16" s="4">
        <v>31</v>
      </c>
      <c r="E16" s="4">
        <v>13</v>
      </c>
      <c r="F16" s="4">
        <v>19</v>
      </c>
      <c r="G16" s="4">
        <v>176</v>
      </c>
    </row>
    <row r="17" spans="1:7" ht="22.5" customHeight="1" x14ac:dyDescent="0.25">
      <c r="A17" s="4">
        <v>4</v>
      </c>
      <c r="B17" s="4">
        <v>23</v>
      </c>
      <c r="C17" s="4">
        <v>23</v>
      </c>
      <c r="D17" s="4">
        <v>31</v>
      </c>
      <c r="E17" s="4">
        <v>13</v>
      </c>
      <c r="F17" s="4">
        <v>19</v>
      </c>
      <c r="G17" s="4">
        <v>176</v>
      </c>
    </row>
    <row r="18" spans="1:7" ht="22.5" customHeight="1" x14ac:dyDescent="0.25">
      <c r="A18" s="4">
        <v>5</v>
      </c>
      <c r="B18" s="4">
        <v>23</v>
      </c>
      <c r="C18" s="4">
        <v>23</v>
      </c>
      <c r="D18" s="4">
        <v>31</v>
      </c>
      <c r="E18" s="4">
        <v>13</v>
      </c>
      <c r="F18" s="4">
        <v>19</v>
      </c>
      <c r="G18" s="4">
        <v>176</v>
      </c>
    </row>
    <row r="19" spans="1:7" ht="22.5" customHeight="1" x14ac:dyDescent="0.25">
      <c r="A19" s="4">
        <v>6</v>
      </c>
      <c r="B19" s="4">
        <v>23</v>
      </c>
      <c r="C19" s="4">
        <v>23</v>
      </c>
      <c r="D19" s="4">
        <v>31</v>
      </c>
      <c r="E19" s="4">
        <v>13</v>
      </c>
      <c r="F19" s="4">
        <v>19</v>
      </c>
      <c r="G19" s="4">
        <v>176</v>
      </c>
    </row>
    <row r="20" spans="1:7" ht="22.5" customHeight="1" x14ac:dyDescent="0.25"/>
    <row r="21" spans="1:7" ht="22.5" customHeight="1" x14ac:dyDescent="0.25"/>
  </sheetData>
  <mergeCells count="10">
    <mergeCell ref="B8:D8"/>
    <mergeCell ref="B9:D9"/>
    <mergeCell ref="B10:D10"/>
    <mergeCell ref="A12:G12"/>
    <mergeCell ref="B5:D5"/>
    <mergeCell ref="B6:D6"/>
    <mergeCell ref="B7:D7"/>
    <mergeCell ref="G7:I7"/>
    <mergeCell ref="G6:I6"/>
    <mergeCell ref="G5:I5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R28"/>
  <sheetViews>
    <sheetView showGridLines="0" topLeftCell="A13" zoomScale="80" zoomScaleNormal="80" zoomScaleSheetLayoutView="50" workbookViewId="0">
      <selection activeCell="F18" sqref="F18"/>
    </sheetView>
  </sheetViews>
  <sheetFormatPr defaultRowHeight="15" x14ac:dyDescent="0.25"/>
  <cols>
    <col min="1" max="13" width="21.5703125" style="45" customWidth="1"/>
    <col min="14" max="18" width="21.42578125" style="45" customWidth="1"/>
    <col min="19" max="93" width="9.140625" style="45" customWidth="1"/>
    <col min="94" max="16384" width="9.140625" style="45"/>
  </cols>
  <sheetData>
    <row r="1" spans="1:12" s="44" customFormat="1" ht="23.25" customHeight="1" x14ac:dyDescent="0.25">
      <c r="A1" s="44" t="s">
        <v>252</v>
      </c>
    </row>
    <row r="2" spans="1:12" ht="23.25" customHeight="1" x14ac:dyDescent="0.25">
      <c r="A2" s="6" t="s">
        <v>253</v>
      </c>
    </row>
    <row r="3" spans="1:12" ht="23.25" customHeight="1" x14ac:dyDescent="0.25">
      <c r="A3" s="6"/>
    </row>
    <row r="4" spans="1:12" ht="23.25" customHeight="1" x14ac:dyDescent="0.25">
      <c r="A4" s="6" t="s">
        <v>262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2" ht="23.25" customHeight="1" x14ac:dyDescent="0.25">
      <c r="A5" s="37" t="s">
        <v>216</v>
      </c>
      <c r="B5" s="55" t="s">
        <v>264</v>
      </c>
      <c r="C5" s="56"/>
      <c r="D5" s="57"/>
      <c r="E5" s="41"/>
      <c r="F5" s="3"/>
      <c r="G5" s="44" t="s">
        <v>102</v>
      </c>
      <c r="H5" s="41"/>
      <c r="I5" s="41"/>
      <c r="J5" s="41"/>
      <c r="K5" s="41"/>
      <c r="L5" s="41"/>
    </row>
    <row r="6" spans="1:12" ht="23.25" customHeight="1" x14ac:dyDescent="0.25">
      <c r="A6" s="37" t="s">
        <v>218</v>
      </c>
      <c r="B6" s="55" t="s">
        <v>265</v>
      </c>
      <c r="C6" s="56"/>
      <c r="D6" s="57"/>
      <c r="E6" s="41"/>
      <c r="F6" s="5"/>
      <c r="G6" s="44" t="s">
        <v>103</v>
      </c>
      <c r="H6" s="41"/>
      <c r="I6" s="41"/>
      <c r="J6" s="41"/>
      <c r="K6" s="41"/>
      <c r="L6" s="41"/>
    </row>
    <row r="7" spans="1:12" ht="23.25" customHeight="1" x14ac:dyDescent="0.25">
      <c r="A7" s="37" t="s">
        <v>226</v>
      </c>
      <c r="B7" s="55" t="s">
        <v>266</v>
      </c>
      <c r="C7" s="56"/>
      <c r="D7" s="57"/>
      <c r="E7" s="41"/>
      <c r="F7" s="43"/>
      <c r="G7" s="44" t="s">
        <v>104</v>
      </c>
      <c r="H7" s="41"/>
      <c r="I7" s="41"/>
      <c r="J7" s="41"/>
      <c r="K7" s="41"/>
      <c r="L7" s="41"/>
    </row>
    <row r="8" spans="1:12" ht="23.25" customHeight="1" x14ac:dyDescent="0.25">
      <c r="A8" s="37" t="s">
        <v>228</v>
      </c>
      <c r="B8" s="55" t="s">
        <v>267</v>
      </c>
      <c r="C8" s="56"/>
      <c r="D8" s="57"/>
      <c r="E8" s="41"/>
      <c r="F8" s="41"/>
      <c r="G8" s="41"/>
      <c r="H8" s="41"/>
      <c r="I8" s="41"/>
      <c r="J8" s="41"/>
      <c r="K8" s="41"/>
      <c r="L8" s="41"/>
    </row>
    <row r="9" spans="1:12" ht="23.25" customHeight="1" x14ac:dyDescent="0.25">
      <c r="A9" s="37" t="s">
        <v>268</v>
      </c>
      <c r="B9" s="55" t="s">
        <v>269</v>
      </c>
      <c r="C9" s="56"/>
      <c r="D9" s="57"/>
      <c r="E9" s="41"/>
      <c r="F9" s="41" t="s">
        <v>270</v>
      </c>
      <c r="G9" s="41"/>
      <c r="H9" s="41"/>
      <c r="I9" s="41"/>
      <c r="J9" s="41"/>
      <c r="K9" s="41"/>
      <c r="L9" s="41"/>
    </row>
    <row r="10" spans="1:12" ht="23.25" customHeight="1" x14ac:dyDescent="0.25">
      <c r="A10" s="37" t="s">
        <v>271</v>
      </c>
      <c r="B10" s="55" t="s">
        <v>272</v>
      </c>
      <c r="C10" s="56"/>
      <c r="D10" s="57"/>
      <c r="E10" s="41"/>
      <c r="F10" s="38" t="s">
        <v>35</v>
      </c>
      <c r="G10" s="6" t="s">
        <v>273</v>
      </c>
      <c r="H10" s="6"/>
      <c r="I10" s="6"/>
      <c r="J10" s="6"/>
      <c r="K10" s="6"/>
      <c r="L10" s="6"/>
    </row>
    <row r="11" spans="1:12" ht="23.25" customHeight="1" x14ac:dyDescent="0.25">
      <c r="A11" s="11" t="s">
        <v>179</v>
      </c>
      <c r="B11" s="64" t="s">
        <v>255</v>
      </c>
      <c r="C11" s="59"/>
      <c r="D11" s="65"/>
      <c r="E11" s="41"/>
      <c r="F11" s="38" t="s">
        <v>43</v>
      </c>
      <c r="G11" s="6" t="s">
        <v>274</v>
      </c>
      <c r="H11" s="6"/>
      <c r="I11" s="6"/>
      <c r="J11" s="6"/>
      <c r="K11" s="6"/>
      <c r="L11" s="6"/>
    </row>
    <row r="12" spans="1:12" ht="23.25" customHeight="1" x14ac:dyDescent="0.25">
      <c r="A12" s="11" t="s">
        <v>181</v>
      </c>
      <c r="B12" s="64" t="s">
        <v>256</v>
      </c>
      <c r="C12" s="59"/>
      <c r="D12" s="65"/>
      <c r="E12" s="41"/>
      <c r="F12" s="41"/>
      <c r="G12" s="41"/>
      <c r="H12" s="41"/>
      <c r="I12" s="41"/>
      <c r="J12" s="41"/>
      <c r="K12" s="41"/>
      <c r="L12" s="41"/>
    </row>
    <row r="13" spans="1:12" ht="23.25" customHeight="1" x14ac:dyDescent="0.25">
      <c r="A13" s="11" t="s">
        <v>183</v>
      </c>
      <c r="B13" s="64" t="s">
        <v>257</v>
      </c>
      <c r="C13" s="59"/>
      <c r="D13" s="65"/>
      <c r="E13" s="41"/>
      <c r="F13" s="41"/>
      <c r="G13" s="41"/>
      <c r="H13" s="41"/>
      <c r="I13" s="41"/>
      <c r="J13" s="41"/>
      <c r="K13" s="41"/>
      <c r="L13" s="41"/>
    </row>
    <row r="14" spans="1:12" ht="23.25" customHeight="1" x14ac:dyDescent="0.25">
      <c r="A14" s="11" t="s">
        <v>185</v>
      </c>
      <c r="B14" s="64" t="s">
        <v>258</v>
      </c>
      <c r="C14" s="59"/>
      <c r="D14" s="65"/>
      <c r="E14" s="41"/>
      <c r="F14" s="41"/>
      <c r="G14" s="41"/>
      <c r="H14" s="41"/>
      <c r="I14" s="41"/>
      <c r="J14" s="41"/>
      <c r="K14" s="41"/>
      <c r="L14" s="41"/>
    </row>
    <row r="15" spans="1:12" ht="23.25" customHeight="1" x14ac:dyDescent="0.25">
      <c r="A15" s="11" t="s">
        <v>187</v>
      </c>
      <c r="B15" s="64" t="s">
        <v>259</v>
      </c>
      <c r="C15" s="59"/>
      <c r="D15" s="65"/>
      <c r="E15" s="41"/>
      <c r="F15" s="41"/>
      <c r="G15" s="41"/>
      <c r="H15" s="41"/>
      <c r="I15" s="41"/>
      <c r="J15" s="41"/>
      <c r="K15" s="41"/>
      <c r="L15" s="41"/>
    </row>
    <row r="16" spans="1:12" ht="23.25" customHeight="1" x14ac:dyDescent="0.25">
      <c r="A16" s="11" t="s">
        <v>189</v>
      </c>
      <c r="B16" s="64" t="s">
        <v>260</v>
      </c>
      <c r="C16" s="59"/>
      <c r="D16" s="65"/>
      <c r="E16" s="41"/>
      <c r="F16" s="41"/>
      <c r="G16" s="41"/>
      <c r="H16" s="41"/>
      <c r="I16" s="41"/>
      <c r="J16" s="41"/>
      <c r="K16" s="41"/>
      <c r="L16" s="41"/>
    </row>
    <row r="17" spans="1:18" ht="23.25" customHeight="1" x14ac:dyDescent="0.25">
      <c r="A17" s="42"/>
      <c r="B17" s="41"/>
      <c r="E17" s="41"/>
      <c r="F17" s="41"/>
      <c r="G17" s="41"/>
      <c r="H17" s="41"/>
      <c r="I17" s="41"/>
      <c r="J17" s="41"/>
      <c r="K17" s="41"/>
      <c r="L17" s="41"/>
    </row>
    <row r="18" spans="1:18" ht="23.25" customHeight="1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</row>
    <row r="19" spans="1:18" ht="22.5" customHeight="1" x14ac:dyDescent="0.25">
      <c r="A19" s="53" t="s">
        <v>275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</row>
    <row r="20" spans="1:18" ht="22.5" customHeight="1" x14ac:dyDescent="0.25">
      <c r="A20" s="43" t="s">
        <v>133</v>
      </c>
      <c r="B20" s="43" t="s">
        <v>216</v>
      </c>
      <c r="C20" s="43" t="s">
        <v>218</v>
      </c>
      <c r="D20" s="43" t="s">
        <v>226</v>
      </c>
      <c r="E20" s="43" t="s">
        <v>228</v>
      </c>
      <c r="F20" s="43" t="s">
        <v>268</v>
      </c>
      <c r="G20" s="43" t="s">
        <v>271</v>
      </c>
      <c r="H20" s="43" t="s">
        <v>56</v>
      </c>
      <c r="I20" s="43" t="s">
        <v>59</v>
      </c>
      <c r="J20" s="43" t="s">
        <v>65</v>
      </c>
      <c r="K20" s="43" t="s">
        <v>62</v>
      </c>
      <c r="L20" s="43" t="s">
        <v>68</v>
      </c>
      <c r="M20" s="43" t="s">
        <v>193</v>
      </c>
      <c r="N20" s="43" t="s">
        <v>194</v>
      </c>
      <c r="O20" s="43" t="s">
        <v>195</v>
      </c>
      <c r="P20" s="43" t="s">
        <v>196</v>
      </c>
      <c r="Q20" s="43" t="s">
        <v>197</v>
      </c>
      <c r="R20" s="43" t="s">
        <v>198</v>
      </c>
    </row>
    <row r="21" spans="1:18" ht="22.5" customHeight="1" x14ac:dyDescent="0.25">
      <c r="A21" s="4">
        <v>1</v>
      </c>
      <c r="B21" s="4" t="s">
        <v>43</v>
      </c>
      <c r="C21" s="4" t="s">
        <v>43</v>
      </c>
      <c r="D21" s="4" t="s">
        <v>43</v>
      </c>
      <c r="E21" s="4" t="s">
        <v>43</v>
      </c>
      <c r="F21" s="4" t="s">
        <v>43</v>
      </c>
      <c r="G21" s="4" t="s">
        <v>43</v>
      </c>
      <c r="H21" s="4" t="s">
        <v>35</v>
      </c>
      <c r="I21" s="4" t="s">
        <v>43</v>
      </c>
      <c r="J21" s="4" t="s">
        <v>35</v>
      </c>
      <c r="K21" s="4" t="s">
        <v>35</v>
      </c>
      <c r="L21" s="4" t="s">
        <v>43</v>
      </c>
      <c r="M21" s="4" t="s">
        <v>43</v>
      </c>
      <c r="N21" s="4" t="s">
        <v>43</v>
      </c>
      <c r="O21" s="4" t="s">
        <v>43</v>
      </c>
      <c r="P21" s="4" t="s">
        <v>43</v>
      </c>
      <c r="Q21" s="4" t="s">
        <v>43</v>
      </c>
      <c r="R21" s="4" t="s">
        <v>43</v>
      </c>
    </row>
    <row r="22" spans="1:18" ht="22.5" customHeight="1" x14ac:dyDescent="0.25">
      <c r="A22" s="4">
        <v>2</v>
      </c>
      <c r="B22" s="4" t="s">
        <v>43</v>
      </c>
      <c r="C22" s="4" t="s">
        <v>43</v>
      </c>
      <c r="D22" s="4" t="s">
        <v>43</v>
      </c>
      <c r="E22" s="4" t="s">
        <v>35</v>
      </c>
      <c r="F22" s="4" t="s">
        <v>43</v>
      </c>
      <c r="G22" s="4" t="s">
        <v>43</v>
      </c>
      <c r="H22" s="4" t="s">
        <v>35</v>
      </c>
      <c r="I22" s="4" t="s">
        <v>43</v>
      </c>
      <c r="J22" s="4" t="s">
        <v>35</v>
      </c>
      <c r="K22" s="4" t="s">
        <v>35</v>
      </c>
      <c r="L22" s="4" t="s">
        <v>43</v>
      </c>
      <c r="M22" s="4" t="s">
        <v>43</v>
      </c>
      <c r="N22" s="4" t="s">
        <v>43</v>
      </c>
      <c r="O22" s="4" t="s">
        <v>43</v>
      </c>
      <c r="P22" s="4" t="s">
        <v>43</v>
      </c>
      <c r="Q22" s="4" t="s">
        <v>43</v>
      </c>
      <c r="R22" s="4" t="s">
        <v>43</v>
      </c>
    </row>
    <row r="23" spans="1:18" ht="22.5" customHeight="1" x14ac:dyDescent="0.25">
      <c r="A23" s="4">
        <v>3</v>
      </c>
      <c r="B23" s="4" t="s">
        <v>43</v>
      </c>
      <c r="C23" s="4" t="s">
        <v>43</v>
      </c>
      <c r="D23" s="4" t="s">
        <v>43</v>
      </c>
      <c r="E23" s="4" t="s">
        <v>35</v>
      </c>
      <c r="F23" s="4" t="s">
        <v>43</v>
      </c>
      <c r="G23" s="4" t="s">
        <v>43</v>
      </c>
      <c r="H23" s="4" t="s">
        <v>35</v>
      </c>
      <c r="I23" s="4" t="s">
        <v>43</v>
      </c>
      <c r="J23" s="4" t="s">
        <v>35</v>
      </c>
      <c r="K23" s="4" t="s">
        <v>35</v>
      </c>
      <c r="L23" s="4" t="s">
        <v>43</v>
      </c>
      <c r="M23" s="4" t="s">
        <v>43</v>
      </c>
      <c r="N23" s="4" t="s">
        <v>43</v>
      </c>
      <c r="O23" s="4" t="s">
        <v>43</v>
      </c>
      <c r="P23" s="4" t="s">
        <v>43</v>
      </c>
      <c r="Q23" s="4" t="s">
        <v>43</v>
      </c>
      <c r="R23" s="4" t="s">
        <v>43</v>
      </c>
    </row>
    <row r="24" spans="1:18" ht="22.5" customHeight="1" x14ac:dyDescent="0.25">
      <c r="A24" s="4">
        <v>4</v>
      </c>
      <c r="B24" s="4" t="s">
        <v>43</v>
      </c>
      <c r="C24" s="4" t="s">
        <v>43</v>
      </c>
      <c r="D24" s="4" t="s">
        <v>43</v>
      </c>
      <c r="E24" s="4" t="s">
        <v>35</v>
      </c>
      <c r="F24" s="4" t="s">
        <v>35</v>
      </c>
      <c r="G24" s="4" t="s">
        <v>43</v>
      </c>
      <c r="H24" s="4" t="s">
        <v>35</v>
      </c>
      <c r="I24" s="4" t="s">
        <v>43</v>
      </c>
      <c r="J24" s="4" t="s">
        <v>35</v>
      </c>
      <c r="K24" s="4" t="s">
        <v>35</v>
      </c>
      <c r="L24" s="4" t="s">
        <v>43</v>
      </c>
      <c r="M24" s="4" t="s">
        <v>43</v>
      </c>
      <c r="N24" s="4" t="s">
        <v>43</v>
      </c>
      <c r="O24" s="4" t="s">
        <v>35</v>
      </c>
      <c r="P24" s="4" t="s">
        <v>43</v>
      </c>
      <c r="Q24" s="4" t="s">
        <v>43</v>
      </c>
      <c r="R24" s="4" t="s">
        <v>43</v>
      </c>
    </row>
    <row r="25" spans="1:18" ht="22.5" customHeight="1" x14ac:dyDescent="0.25">
      <c r="A25" s="4">
        <v>5</v>
      </c>
      <c r="B25" s="4" t="s">
        <v>43</v>
      </c>
      <c r="C25" s="4" t="s">
        <v>43</v>
      </c>
      <c r="D25" s="4" t="s">
        <v>43</v>
      </c>
      <c r="E25" s="4" t="s">
        <v>35</v>
      </c>
      <c r="F25" s="4" t="s">
        <v>35</v>
      </c>
      <c r="G25" s="4" t="s">
        <v>43</v>
      </c>
      <c r="H25" s="4" t="s">
        <v>35</v>
      </c>
      <c r="I25" s="4" t="s">
        <v>43</v>
      </c>
      <c r="J25" s="4" t="s">
        <v>35</v>
      </c>
      <c r="K25" s="4" t="s">
        <v>35</v>
      </c>
      <c r="L25" s="4" t="s">
        <v>43</v>
      </c>
      <c r="M25" s="4" t="s">
        <v>43</v>
      </c>
      <c r="N25" s="4" t="s">
        <v>43</v>
      </c>
      <c r="O25" s="4" t="s">
        <v>35</v>
      </c>
      <c r="P25" s="4" t="s">
        <v>43</v>
      </c>
      <c r="Q25" s="4" t="s">
        <v>43</v>
      </c>
      <c r="R25" s="4" t="s">
        <v>43</v>
      </c>
    </row>
    <row r="26" spans="1:18" ht="22.5" customHeight="1" x14ac:dyDescent="0.25">
      <c r="A26" s="4">
        <v>6</v>
      </c>
      <c r="B26" s="4" t="s">
        <v>43</v>
      </c>
      <c r="C26" s="4" t="s">
        <v>43</v>
      </c>
      <c r="D26" s="4" t="s">
        <v>43</v>
      </c>
      <c r="E26" s="4" t="s">
        <v>35</v>
      </c>
      <c r="F26" s="4" t="s">
        <v>35</v>
      </c>
      <c r="G26" s="4" t="s">
        <v>43</v>
      </c>
      <c r="H26" s="4" t="s">
        <v>35</v>
      </c>
      <c r="I26" s="4" t="s">
        <v>43</v>
      </c>
      <c r="J26" s="4" t="s">
        <v>35</v>
      </c>
      <c r="K26" s="4" t="s">
        <v>35</v>
      </c>
      <c r="L26" s="4" t="s">
        <v>43</v>
      </c>
      <c r="M26" s="4" t="s">
        <v>43</v>
      </c>
      <c r="N26" s="4" t="s">
        <v>43</v>
      </c>
      <c r="O26" s="4" t="s">
        <v>35</v>
      </c>
      <c r="P26" s="4" t="s">
        <v>43</v>
      </c>
      <c r="Q26" s="4" t="s">
        <v>43</v>
      </c>
      <c r="R26" s="4" t="s">
        <v>43</v>
      </c>
    </row>
    <row r="27" spans="1:18" ht="22.5" customHeight="1" x14ac:dyDescent="0.25"/>
    <row r="28" spans="1:18" ht="22.5" customHeight="1" x14ac:dyDescent="0.25"/>
  </sheetData>
  <mergeCells count="13">
    <mergeCell ref="B10:D10"/>
    <mergeCell ref="B5:D5"/>
    <mergeCell ref="B6:D6"/>
    <mergeCell ref="B7:D7"/>
    <mergeCell ref="B8:D8"/>
    <mergeCell ref="B9:D9"/>
    <mergeCell ref="B14:D14"/>
    <mergeCell ref="B15:D15"/>
    <mergeCell ref="B16:D16"/>
    <mergeCell ref="B11:D11"/>
    <mergeCell ref="A19:R19"/>
    <mergeCell ref="B12:D12"/>
    <mergeCell ref="B13:D13"/>
  </mergeCells>
  <dataValidations count="1">
    <dataValidation type="list" showInputMessage="1" showErrorMessage="1" sqref="B21:R26" xr:uid="{00000000-0002-0000-1000-000000000000}">
      <formula1>$F$10:$F$11</formula1>
    </dataValidation>
  </dataValidation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2"/>
  <sheetViews>
    <sheetView zoomScale="90" zoomScaleNormal="90" workbookViewId="0">
      <selection activeCell="H10" sqref="H10"/>
    </sheetView>
  </sheetViews>
  <sheetFormatPr defaultColWidth="15.85546875" defaultRowHeight="15" x14ac:dyDescent="0.25"/>
  <cols>
    <col min="1" max="16384" width="15.85546875" style="41"/>
  </cols>
  <sheetData>
    <row r="1" spans="1:12" ht="37.5" customHeight="1" x14ac:dyDescent="0.25">
      <c r="B1" s="47" t="s">
        <v>85</v>
      </c>
      <c r="C1" s="47" t="s">
        <v>276</v>
      </c>
      <c r="D1" s="47" t="s">
        <v>277</v>
      </c>
      <c r="E1" s="47" t="s">
        <v>278</v>
      </c>
      <c r="F1" s="47" t="s">
        <v>279</v>
      </c>
      <c r="G1" s="47" t="s">
        <v>280</v>
      </c>
      <c r="H1" s="47" t="s">
        <v>281</v>
      </c>
      <c r="I1" s="47" t="s">
        <v>282</v>
      </c>
      <c r="J1" s="47" t="s">
        <v>283</v>
      </c>
      <c r="K1" s="47" t="s">
        <v>284</v>
      </c>
      <c r="L1" s="47" t="s">
        <v>285</v>
      </c>
    </row>
    <row r="2" spans="1:12" x14ac:dyDescent="0.25">
      <c r="A2" s="46" t="s">
        <v>127</v>
      </c>
      <c r="B2" s="41" t="s">
        <v>65</v>
      </c>
      <c r="C2" s="41">
        <v>0</v>
      </c>
      <c r="D2" s="41">
        <v>0</v>
      </c>
      <c r="E2" s="41">
        <v>0.3</v>
      </c>
      <c r="F2" s="41">
        <v>0</v>
      </c>
      <c r="G2" s="41">
        <v>0</v>
      </c>
      <c r="H2" s="41">
        <v>0</v>
      </c>
      <c r="I2" s="41">
        <v>0</v>
      </c>
      <c r="J2" s="41">
        <v>0</v>
      </c>
      <c r="K2" s="41">
        <v>0</v>
      </c>
    </row>
    <row r="3" spans="1:12" x14ac:dyDescent="0.25">
      <c r="A3" s="46" t="s">
        <v>128</v>
      </c>
      <c r="B3" s="41" t="s">
        <v>65</v>
      </c>
      <c r="C3" s="41">
        <v>0</v>
      </c>
      <c r="D3" s="41">
        <v>0</v>
      </c>
      <c r="E3" s="41">
        <v>0.3</v>
      </c>
      <c r="F3" s="41">
        <v>0</v>
      </c>
      <c r="G3" s="41">
        <v>0</v>
      </c>
      <c r="H3" s="41">
        <v>0</v>
      </c>
      <c r="I3" s="41">
        <v>0</v>
      </c>
      <c r="J3" s="41">
        <v>0</v>
      </c>
      <c r="K3" s="41">
        <v>0</v>
      </c>
    </row>
    <row r="4" spans="1:12" x14ac:dyDescent="0.25">
      <c r="A4" s="46" t="s">
        <v>129</v>
      </c>
      <c r="B4" s="41" t="s">
        <v>56</v>
      </c>
      <c r="C4" s="41">
        <v>0</v>
      </c>
      <c r="D4" s="41">
        <v>0</v>
      </c>
      <c r="E4" s="41">
        <v>0.15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</row>
    <row r="5" spans="1:12" x14ac:dyDescent="0.25">
      <c r="A5" s="46" t="s">
        <v>112</v>
      </c>
      <c r="B5" s="41" t="s">
        <v>29</v>
      </c>
      <c r="C5" s="41">
        <v>0</v>
      </c>
      <c r="D5" s="41">
        <v>0</v>
      </c>
      <c r="E5" s="41">
        <v>0.5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</row>
    <row r="6" spans="1:12" x14ac:dyDescent="0.25">
      <c r="A6" s="46" t="s">
        <v>109</v>
      </c>
      <c r="B6" s="41" t="s">
        <v>50</v>
      </c>
      <c r="C6" s="41">
        <v>1</v>
      </c>
      <c r="D6" s="41">
        <v>10</v>
      </c>
      <c r="E6" s="41">
        <v>0.8</v>
      </c>
      <c r="F6" s="41">
        <v>0</v>
      </c>
      <c r="G6" s="41">
        <v>0</v>
      </c>
      <c r="H6" s="41">
        <v>0</v>
      </c>
      <c r="I6" s="41">
        <v>0</v>
      </c>
      <c r="J6" s="41">
        <v>10</v>
      </c>
      <c r="K6" s="41">
        <v>8</v>
      </c>
    </row>
    <row r="7" spans="1:12" x14ac:dyDescent="0.25">
      <c r="A7" s="46" t="s">
        <v>288</v>
      </c>
      <c r="B7" s="41" t="s">
        <v>288</v>
      </c>
      <c r="C7" s="41">
        <v>0</v>
      </c>
      <c r="E7" s="41">
        <v>-1.2</v>
      </c>
      <c r="J7" s="41">
        <v>0</v>
      </c>
      <c r="K7" s="41">
        <v>0</v>
      </c>
    </row>
    <row r="8" spans="1:12" x14ac:dyDescent="0.25">
      <c r="A8" s="46" t="s">
        <v>162</v>
      </c>
      <c r="B8" s="41" t="s">
        <v>162</v>
      </c>
      <c r="C8" s="41">
        <v>1</v>
      </c>
      <c r="E8" s="41">
        <v>0.6</v>
      </c>
      <c r="J8" s="41">
        <v>10</v>
      </c>
      <c r="K8" s="41">
        <v>6</v>
      </c>
    </row>
    <row r="9" spans="1:12" x14ac:dyDescent="0.25">
      <c r="A9" s="46" t="s">
        <v>56</v>
      </c>
      <c r="B9" s="41" t="s">
        <v>56</v>
      </c>
      <c r="C9" s="41">
        <v>0</v>
      </c>
      <c r="E9" s="41">
        <v>0.15</v>
      </c>
      <c r="J9" s="41">
        <v>0</v>
      </c>
      <c r="K9" s="41">
        <v>0</v>
      </c>
    </row>
    <row r="10" spans="1:12" x14ac:dyDescent="0.25">
      <c r="A10" s="46" t="s">
        <v>65</v>
      </c>
      <c r="B10" s="41" t="s">
        <v>65</v>
      </c>
      <c r="C10" s="41">
        <v>0</v>
      </c>
      <c r="E10" s="41">
        <v>0.3</v>
      </c>
      <c r="J10" s="41">
        <v>0</v>
      </c>
      <c r="K10" s="41">
        <v>0</v>
      </c>
    </row>
    <row r="11" spans="1:12" x14ac:dyDescent="0.25">
      <c r="A11" s="46" t="s">
        <v>62</v>
      </c>
      <c r="B11" s="41" t="s">
        <v>62</v>
      </c>
      <c r="C11" s="41">
        <v>0</v>
      </c>
      <c r="E11" s="41">
        <v>0.25</v>
      </c>
      <c r="J11" s="41">
        <v>0</v>
      </c>
      <c r="K11" s="41">
        <v>0</v>
      </c>
    </row>
    <row r="12" spans="1:12" x14ac:dyDescent="0.25">
      <c r="A12" s="46" t="s">
        <v>287</v>
      </c>
      <c r="K12" s="41">
        <v>14</v>
      </c>
      <c r="L12" s="41">
        <v>1652.5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2"/>
  <sheetViews>
    <sheetView zoomScale="90" zoomScaleNormal="90" workbookViewId="0">
      <selection activeCell="G16" sqref="G16"/>
    </sheetView>
  </sheetViews>
  <sheetFormatPr defaultColWidth="15.7109375" defaultRowHeight="15" x14ac:dyDescent="0.25"/>
  <cols>
    <col min="1" max="16384" width="15.7109375" style="41"/>
  </cols>
  <sheetData>
    <row r="1" spans="1:12" ht="37.5" customHeight="1" x14ac:dyDescent="0.25">
      <c r="B1" s="47" t="s">
        <v>85</v>
      </c>
      <c r="C1" s="47" t="s">
        <v>276</v>
      </c>
      <c r="D1" s="47" t="s">
        <v>277</v>
      </c>
      <c r="E1" s="47" t="s">
        <v>278</v>
      </c>
      <c r="F1" s="47" t="s">
        <v>279</v>
      </c>
      <c r="G1" s="47" t="s">
        <v>280</v>
      </c>
      <c r="H1" s="47" t="s">
        <v>281</v>
      </c>
      <c r="I1" s="47" t="s">
        <v>282</v>
      </c>
      <c r="J1" s="47" t="s">
        <v>283</v>
      </c>
      <c r="K1" s="47" t="s">
        <v>284</v>
      </c>
      <c r="L1" s="47" t="s">
        <v>285</v>
      </c>
    </row>
    <row r="2" spans="1:12" x14ac:dyDescent="0.25">
      <c r="A2" s="46" t="s">
        <v>127</v>
      </c>
      <c r="B2" s="41" t="s">
        <v>65</v>
      </c>
      <c r="C2" s="41">
        <v>0</v>
      </c>
      <c r="D2" s="41">
        <v>0</v>
      </c>
      <c r="E2" s="41">
        <v>0.3</v>
      </c>
      <c r="F2" s="41">
        <v>0</v>
      </c>
      <c r="G2" s="41">
        <v>0</v>
      </c>
      <c r="H2" s="41">
        <v>0</v>
      </c>
      <c r="I2" s="41">
        <v>0</v>
      </c>
      <c r="J2" s="41">
        <v>0</v>
      </c>
      <c r="K2" s="41">
        <v>0</v>
      </c>
    </row>
    <row r="3" spans="1:12" x14ac:dyDescent="0.25">
      <c r="A3" s="46" t="s">
        <v>128</v>
      </c>
      <c r="B3" s="41" t="s">
        <v>65</v>
      </c>
      <c r="C3" s="41">
        <v>0</v>
      </c>
      <c r="D3" s="41">
        <v>0</v>
      </c>
      <c r="E3" s="41">
        <v>0.3</v>
      </c>
      <c r="F3" s="41">
        <v>0</v>
      </c>
      <c r="G3" s="41">
        <v>0</v>
      </c>
      <c r="H3" s="41">
        <v>0</v>
      </c>
      <c r="I3" s="41">
        <v>0</v>
      </c>
      <c r="J3" s="41">
        <v>0</v>
      </c>
      <c r="K3" s="41">
        <v>0</v>
      </c>
    </row>
    <row r="4" spans="1:12" x14ac:dyDescent="0.25">
      <c r="A4" s="46" t="s">
        <v>129</v>
      </c>
      <c r="B4" s="41" t="s">
        <v>56</v>
      </c>
      <c r="C4" s="41">
        <v>0</v>
      </c>
      <c r="D4" s="41">
        <v>0</v>
      </c>
      <c r="E4" s="41">
        <v>0.15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</row>
    <row r="5" spans="1:12" x14ac:dyDescent="0.25">
      <c r="A5" s="46" t="s">
        <v>112</v>
      </c>
      <c r="B5" s="41" t="s">
        <v>29</v>
      </c>
      <c r="C5" s="41">
        <v>1</v>
      </c>
      <c r="D5" s="41">
        <v>5.28</v>
      </c>
      <c r="E5" s="41">
        <v>0.5</v>
      </c>
      <c r="F5" s="41">
        <v>0</v>
      </c>
      <c r="G5" s="41">
        <v>0</v>
      </c>
      <c r="H5" s="41">
        <v>1</v>
      </c>
      <c r="I5" s="41">
        <v>2.09</v>
      </c>
      <c r="J5" s="41">
        <v>5.28</v>
      </c>
      <c r="K5" s="41">
        <v>2.2200000000000002</v>
      </c>
    </row>
    <row r="6" spans="1:12" x14ac:dyDescent="0.25">
      <c r="A6" s="46" t="s">
        <v>109</v>
      </c>
      <c r="B6" s="41" t="s">
        <v>50</v>
      </c>
      <c r="C6" s="41">
        <v>1</v>
      </c>
      <c r="D6" s="41">
        <v>14.72</v>
      </c>
      <c r="E6" s="41">
        <v>0.8</v>
      </c>
      <c r="F6" s="41">
        <v>0</v>
      </c>
      <c r="G6" s="41">
        <v>0</v>
      </c>
      <c r="H6" s="41">
        <v>0</v>
      </c>
      <c r="I6" s="41">
        <v>0</v>
      </c>
      <c r="J6" s="41">
        <v>14.72</v>
      </c>
      <c r="K6" s="41">
        <v>11.78</v>
      </c>
    </row>
    <row r="7" spans="1:12" x14ac:dyDescent="0.25">
      <c r="A7" s="46" t="s">
        <v>286</v>
      </c>
      <c r="B7" s="41" t="s">
        <v>286</v>
      </c>
      <c r="C7" s="41">
        <v>0</v>
      </c>
      <c r="E7" s="41">
        <v>-1.2</v>
      </c>
      <c r="J7" s="41">
        <v>0</v>
      </c>
      <c r="K7" s="41">
        <v>0</v>
      </c>
    </row>
    <row r="8" spans="1:12" x14ac:dyDescent="0.25">
      <c r="A8" s="46" t="s">
        <v>162</v>
      </c>
      <c r="B8" s="41" t="s">
        <v>162</v>
      </c>
      <c r="C8" s="41">
        <v>1</v>
      </c>
      <c r="E8" s="41">
        <v>0.55000000000000004</v>
      </c>
      <c r="J8" s="41">
        <v>20</v>
      </c>
      <c r="K8" s="41">
        <v>11</v>
      </c>
    </row>
    <row r="9" spans="1:12" x14ac:dyDescent="0.25">
      <c r="A9" s="46" t="s">
        <v>56</v>
      </c>
      <c r="B9" s="41" t="s">
        <v>56</v>
      </c>
      <c r="C9" s="41">
        <v>0</v>
      </c>
      <c r="E9" s="41">
        <v>0.15</v>
      </c>
      <c r="J9" s="41">
        <v>0</v>
      </c>
      <c r="K9" s="41">
        <v>0</v>
      </c>
    </row>
    <row r="10" spans="1:12" x14ac:dyDescent="0.25">
      <c r="A10" s="46" t="s">
        <v>65</v>
      </c>
      <c r="B10" s="41" t="s">
        <v>65</v>
      </c>
      <c r="C10" s="41">
        <v>0</v>
      </c>
      <c r="E10" s="41">
        <v>0.3</v>
      </c>
      <c r="J10" s="41">
        <v>0</v>
      </c>
      <c r="K10" s="41">
        <v>0</v>
      </c>
    </row>
    <row r="11" spans="1:12" x14ac:dyDescent="0.25">
      <c r="A11" s="46" t="s">
        <v>62</v>
      </c>
      <c r="B11" s="41" t="s">
        <v>62</v>
      </c>
      <c r="C11" s="41">
        <v>0</v>
      </c>
      <c r="E11" s="41">
        <v>0.25</v>
      </c>
      <c r="J11" s="41">
        <v>0</v>
      </c>
      <c r="K11" s="41">
        <v>0</v>
      </c>
    </row>
    <row r="12" spans="1:12" x14ac:dyDescent="0.25">
      <c r="A12" s="46" t="s">
        <v>287</v>
      </c>
      <c r="K12" s="41">
        <v>25</v>
      </c>
      <c r="L12" s="41">
        <v>3100.49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style="45" customWidth="1"/>
  </cols>
  <sheetData>
    <row r="2" spans="1:9" ht="18" customHeight="1" x14ac:dyDescent="0.25">
      <c r="A2" s="15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26</v>
      </c>
      <c r="I2" s="15" t="s">
        <v>27</v>
      </c>
    </row>
    <row r="3" spans="1:9" x14ac:dyDescent="0.25">
      <c r="A3" s="1" t="s">
        <v>28</v>
      </c>
      <c r="B3" s="41" t="s">
        <v>29</v>
      </c>
      <c r="C3" s="41" t="s">
        <v>30</v>
      </c>
      <c r="D3" s="41" t="s">
        <v>31</v>
      </c>
      <c r="E3" s="41" t="s">
        <v>32</v>
      </c>
      <c r="F3" s="41" t="s">
        <v>33</v>
      </c>
      <c r="G3" s="41" t="s">
        <v>34</v>
      </c>
      <c r="H3" s="41">
        <v>1</v>
      </c>
      <c r="I3" s="41" t="s">
        <v>35</v>
      </c>
    </row>
    <row r="4" spans="1:9" x14ac:dyDescent="0.25">
      <c r="A4" s="1" t="s">
        <v>36</v>
      </c>
      <c r="B4" s="41" t="s">
        <v>37</v>
      </c>
      <c r="C4" s="41" t="s">
        <v>38</v>
      </c>
      <c r="D4" s="41" t="s">
        <v>39</v>
      </c>
      <c r="E4" s="41" t="s">
        <v>40</v>
      </c>
      <c r="F4" s="41" t="s">
        <v>41</v>
      </c>
      <c r="G4" s="41" t="s">
        <v>42</v>
      </c>
      <c r="H4" s="41">
        <v>2</v>
      </c>
      <c r="I4" s="41" t="s">
        <v>43</v>
      </c>
    </row>
    <row r="5" spans="1:9" x14ac:dyDescent="0.25">
      <c r="A5" s="1"/>
      <c r="B5" s="41" t="s">
        <v>44</v>
      </c>
      <c r="C5" s="41" t="s">
        <v>45</v>
      </c>
      <c r="D5" s="41" t="s">
        <v>46</v>
      </c>
      <c r="E5" s="41" t="s">
        <v>47</v>
      </c>
      <c r="F5" s="41" t="s">
        <v>48</v>
      </c>
      <c r="G5" s="41" t="s">
        <v>49</v>
      </c>
      <c r="H5" s="41">
        <v>3</v>
      </c>
    </row>
    <row r="6" spans="1:9" x14ac:dyDescent="0.25">
      <c r="A6" s="1"/>
      <c r="B6" s="1" t="s">
        <v>50</v>
      </c>
      <c r="C6" s="41" t="s">
        <v>51</v>
      </c>
      <c r="D6" s="41" t="s">
        <v>52</v>
      </c>
      <c r="E6" s="41" t="s">
        <v>53</v>
      </c>
      <c r="F6" s="41" t="s">
        <v>54</v>
      </c>
      <c r="G6" s="41" t="s">
        <v>55</v>
      </c>
      <c r="H6" s="41">
        <v>4</v>
      </c>
    </row>
    <row r="7" spans="1:9" x14ac:dyDescent="0.25">
      <c r="A7" s="1"/>
      <c r="B7" s="41" t="s">
        <v>56</v>
      </c>
      <c r="C7" s="41"/>
      <c r="D7" s="41" t="s">
        <v>57</v>
      </c>
      <c r="E7" s="41"/>
      <c r="F7" s="41" t="s">
        <v>58</v>
      </c>
      <c r="G7" s="41"/>
      <c r="H7" s="41">
        <v>5</v>
      </c>
    </row>
    <row r="8" spans="1:9" x14ac:dyDescent="0.25">
      <c r="A8" s="1"/>
      <c r="B8" s="41" t="s">
        <v>59</v>
      </c>
      <c r="C8" s="41"/>
      <c r="D8" s="41" t="s">
        <v>60</v>
      </c>
      <c r="E8" s="41"/>
      <c r="F8" s="41" t="s">
        <v>61</v>
      </c>
      <c r="G8" s="41"/>
      <c r="H8" s="41">
        <v>6</v>
      </c>
    </row>
    <row r="9" spans="1:9" x14ac:dyDescent="0.25">
      <c r="A9" s="1"/>
      <c r="B9" s="41" t="s">
        <v>62</v>
      </c>
      <c r="C9" s="41"/>
      <c r="D9" s="41" t="s">
        <v>63</v>
      </c>
      <c r="E9" s="41"/>
      <c r="F9" s="41" t="s">
        <v>64</v>
      </c>
      <c r="G9" s="41"/>
      <c r="H9" s="41">
        <v>7</v>
      </c>
    </row>
    <row r="10" spans="1:9" x14ac:dyDescent="0.25">
      <c r="A10" s="1"/>
      <c r="B10" s="41" t="s">
        <v>65</v>
      </c>
      <c r="C10" s="41"/>
      <c r="D10" s="41" t="s">
        <v>66</v>
      </c>
      <c r="E10" s="41"/>
      <c r="F10" s="41" t="s">
        <v>67</v>
      </c>
      <c r="G10" s="41"/>
      <c r="H10" s="41">
        <v>8</v>
      </c>
    </row>
    <row r="11" spans="1:9" x14ac:dyDescent="0.25">
      <c r="A11" s="1"/>
      <c r="B11" s="41" t="s">
        <v>68</v>
      </c>
      <c r="C11" s="41"/>
      <c r="D11" s="41" t="s">
        <v>69</v>
      </c>
      <c r="E11" s="41"/>
      <c r="F11" s="41" t="s">
        <v>70</v>
      </c>
      <c r="G11" s="41"/>
      <c r="H11" s="41">
        <v>9</v>
      </c>
    </row>
    <row r="12" spans="1:9" x14ac:dyDescent="0.25">
      <c r="A12" s="1"/>
      <c r="B12" s="41"/>
      <c r="C12" s="41"/>
      <c r="D12" s="41" t="s">
        <v>71</v>
      </c>
      <c r="E12" s="41"/>
      <c r="F12" s="41" t="s">
        <v>72</v>
      </c>
      <c r="G12" s="41"/>
      <c r="H12" s="41">
        <v>10</v>
      </c>
    </row>
    <row r="13" spans="1:9" x14ac:dyDescent="0.25">
      <c r="A13" s="1"/>
      <c r="B13" s="41"/>
      <c r="C13" s="41"/>
      <c r="D13" s="41" t="s">
        <v>73</v>
      </c>
      <c r="E13" s="41"/>
      <c r="F13" s="41" t="s">
        <v>74</v>
      </c>
      <c r="G13" s="41"/>
      <c r="H13" s="41">
        <v>11</v>
      </c>
    </row>
    <row r="14" spans="1:9" x14ac:dyDescent="0.25">
      <c r="A14" s="1"/>
      <c r="B14" s="41"/>
      <c r="C14" s="41"/>
      <c r="D14" s="41" t="s">
        <v>75</v>
      </c>
      <c r="E14" s="41"/>
      <c r="F14" s="41" t="s">
        <v>76</v>
      </c>
      <c r="G14" s="41"/>
      <c r="H14" s="41">
        <v>12</v>
      </c>
    </row>
    <row r="15" spans="1:9" x14ac:dyDescent="0.25">
      <c r="A15" s="1"/>
      <c r="B15" s="41"/>
      <c r="C15" s="41"/>
      <c r="D15" s="41" t="s">
        <v>77</v>
      </c>
      <c r="E15" s="41"/>
      <c r="F15" s="41"/>
      <c r="G15" s="1"/>
      <c r="H15" s="41">
        <v>13</v>
      </c>
    </row>
    <row r="16" spans="1:9" x14ac:dyDescent="0.25">
      <c r="A16" s="1"/>
      <c r="B16" s="41"/>
      <c r="C16" s="41"/>
      <c r="D16" s="41" t="s">
        <v>78</v>
      </c>
      <c r="E16" s="41"/>
      <c r="F16" s="41"/>
      <c r="G16" s="1"/>
      <c r="H16" s="41">
        <v>14</v>
      </c>
    </row>
    <row r="17" spans="1:8" x14ac:dyDescent="0.25">
      <c r="A17" s="1"/>
      <c r="B17" s="41"/>
      <c r="C17" s="41"/>
      <c r="D17" s="41" t="s">
        <v>79</v>
      </c>
      <c r="E17" s="41"/>
      <c r="F17" s="41"/>
      <c r="G17" s="1"/>
      <c r="H17" s="41">
        <v>15</v>
      </c>
    </row>
    <row r="18" spans="1:8" x14ac:dyDescent="0.25">
      <c r="A18" s="1"/>
      <c r="B18" s="41"/>
      <c r="C18" s="41"/>
      <c r="D18" s="41" t="s">
        <v>80</v>
      </c>
      <c r="E18" s="41"/>
      <c r="F18" s="41"/>
      <c r="G18" s="1"/>
      <c r="H18" s="41">
        <v>16</v>
      </c>
    </row>
    <row r="19" spans="1:8" x14ac:dyDescent="0.25">
      <c r="H19" s="41">
        <v>17</v>
      </c>
    </row>
    <row r="20" spans="1:8" x14ac:dyDescent="0.25">
      <c r="H20" s="41">
        <v>18</v>
      </c>
    </row>
    <row r="21" spans="1:8" x14ac:dyDescent="0.25">
      <c r="H21" s="41">
        <v>19</v>
      </c>
    </row>
    <row r="22" spans="1:8" x14ac:dyDescent="0.25">
      <c r="H22" s="41">
        <v>20</v>
      </c>
    </row>
    <row r="23" spans="1:8" x14ac:dyDescent="0.25">
      <c r="H23" s="41">
        <v>21</v>
      </c>
    </row>
    <row r="24" spans="1:8" x14ac:dyDescent="0.25">
      <c r="H24" s="41">
        <v>22</v>
      </c>
    </row>
    <row r="25" spans="1:8" x14ac:dyDescent="0.25">
      <c r="H25" s="41">
        <v>23</v>
      </c>
    </row>
    <row r="26" spans="1:8" x14ac:dyDescent="0.25">
      <c r="H26" s="41">
        <v>24</v>
      </c>
    </row>
    <row r="27" spans="1:8" x14ac:dyDescent="0.25">
      <c r="H27" s="41">
        <v>25</v>
      </c>
    </row>
    <row r="28" spans="1:8" x14ac:dyDescent="0.25">
      <c r="H28" s="41">
        <v>26</v>
      </c>
    </row>
    <row r="29" spans="1:8" x14ac:dyDescent="0.25">
      <c r="H29" s="41">
        <v>27</v>
      </c>
    </row>
    <row r="30" spans="1:8" x14ac:dyDescent="0.25">
      <c r="H30" s="41">
        <v>28</v>
      </c>
    </row>
    <row r="31" spans="1:8" x14ac:dyDescent="0.25">
      <c r="H31" s="41">
        <v>29</v>
      </c>
    </row>
    <row r="32" spans="1:8" x14ac:dyDescent="0.25">
      <c r="H32" s="41">
        <v>30</v>
      </c>
    </row>
    <row r="33" spans="8:8" x14ac:dyDescent="0.25">
      <c r="H33" s="41">
        <v>31</v>
      </c>
    </row>
    <row r="34" spans="8:8" x14ac:dyDescent="0.25">
      <c r="H34" s="41">
        <v>32</v>
      </c>
    </row>
    <row r="35" spans="8:8" x14ac:dyDescent="0.25">
      <c r="H35" s="41">
        <v>33</v>
      </c>
    </row>
    <row r="36" spans="8:8" x14ac:dyDescent="0.25">
      <c r="H36" s="41">
        <v>34</v>
      </c>
    </row>
    <row r="37" spans="8:8" x14ac:dyDescent="0.25">
      <c r="H37" s="41">
        <v>35</v>
      </c>
    </row>
    <row r="38" spans="8:8" x14ac:dyDescent="0.25">
      <c r="H38" s="41">
        <v>36</v>
      </c>
    </row>
    <row r="39" spans="8:8" x14ac:dyDescent="0.25">
      <c r="H39" s="41">
        <v>37</v>
      </c>
    </row>
    <row r="40" spans="8:8" x14ac:dyDescent="0.25">
      <c r="H40" s="41">
        <v>38</v>
      </c>
    </row>
    <row r="41" spans="8:8" x14ac:dyDescent="0.25">
      <c r="H41" s="41">
        <v>39</v>
      </c>
    </row>
    <row r="42" spans="8:8" x14ac:dyDescent="0.25">
      <c r="H42" s="41">
        <v>40</v>
      </c>
    </row>
    <row r="43" spans="8:8" x14ac:dyDescent="0.25">
      <c r="H43" s="41">
        <v>41</v>
      </c>
    </row>
    <row r="44" spans="8:8" x14ac:dyDescent="0.25">
      <c r="H44" s="41">
        <v>42</v>
      </c>
    </row>
    <row r="45" spans="8:8" x14ac:dyDescent="0.25">
      <c r="H45" s="41">
        <v>43</v>
      </c>
    </row>
    <row r="46" spans="8:8" x14ac:dyDescent="0.25">
      <c r="H46" s="41">
        <v>44</v>
      </c>
    </row>
    <row r="47" spans="8:8" x14ac:dyDescent="0.25">
      <c r="H47" s="41">
        <v>45</v>
      </c>
    </row>
    <row r="48" spans="8:8" x14ac:dyDescent="0.25">
      <c r="H48" s="41">
        <v>46</v>
      </c>
    </row>
    <row r="49" spans="8:8" x14ac:dyDescent="0.25">
      <c r="H49" s="41">
        <v>47</v>
      </c>
    </row>
    <row r="50" spans="8:8" x14ac:dyDescent="0.25">
      <c r="H50" s="41">
        <v>48</v>
      </c>
    </row>
    <row r="51" spans="8:8" x14ac:dyDescent="0.25">
      <c r="H51" s="41">
        <v>49</v>
      </c>
    </row>
    <row r="52" spans="8:8" x14ac:dyDescent="0.25">
      <c r="H52" s="41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2"/>
  <sheetViews>
    <sheetView zoomScale="90" zoomScaleNormal="90" workbookViewId="0">
      <selection activeCell="F12" sqref="F12"/>
    </sheetView>
  </sheetViews>
  <sheetFormatPr defaultColWidth="15.7109375" defaultRowHeight="15" x14ac:dyDescent="0.25"/>
  <cols>
    <col min="1" max="16384" width="15.7109375" style="41"/>
  </cols>
  <sheetData>
    <row r="1" spans="1:12" ht="36.75" customHeight="1" x14ac:dyDescent="0.25">
      <c r="B1" s="47" t="s">
        <v>85</v>
      </c>
      <c r="C1" s="47" t="s">
        <v>276</v>
      </c>
      <c r="D1" s="47" t="s">
        <v>277</v>
      </c>
      <c r="E1" s="47" t="s">
        <v>278</v>
      </c>
      <c r="F1" s="47" t="s">
        <v>279</v>
      </c>
      <c r="G1" s="47" t="s">
        <v>280</v>
      </c>
      <c r="H1" s="47" t="s">
        <v>281</v>
      </c>
      <c r="I1" s="47" t="s">
        <v>282</v>
      </c>
      <c r="J1" s="47" t="s">
        <v>283</v>
      </c>
      <c r="K1" s="47" t="s">
        <v>284</v>
      </c>
      <c r="L1" s="47" t="s">
        <v>285</v>
      </c>
    </row>
    <row r="2" spans="1:12" x14ac:dyDescent="0.25">
      <c r="A2" s="46" t="s">
        <v>127</v>
      </c>
      <c r="B2" s="41" t="s">
        <v>65</v>
      </c>
      <c r="C2" s="41">
        <v>0</v>
      </c>
      <c r="D2" s="41">
        <v>0</v>
      </c>
      <c r="E2" s="41">
        <v>0.3</v>
      </c>
      <c r="F2" s="41">
        <v>0</v>
      </c>
      <c r="G2" s="41">
        <v>0</v>
      </c>
      <c r="H2" s="41">
        <v>0</v>
      </c>
      <c r="I2" s="41">
        <v>0</v>
      </c>
      <c r="J2" s="41">
        <v>0</v>
      </c>
      <c r="K2" s="41">
        <v>0</v>
      </c>
    </row>
    <row r="3" spans="1:12" x14ac:dyDescent="0.25">
      <c r="A3" s="46" t="s">
        <v>128</v>
      </c>
      <c r="B3" s="41" t="s">
        <v>65</v>
      </c>
      <c r="C3" s="41">
        <v>1</v>
      </c>
      <c r="D3" s="41">
        <v>17.420000000000002</v>
      </c>
      <c r="E3" s="41">
        <v>0.3</v>
      </c>
      <c r="F3" s="41">
        <v>0</v>
      </c>
      <c r="G3" s="41">
        <v>0</v>
      </c>
      <c r="H3" s="41">
        <v>0</v>
      </c>
      <c r="I3" s="41">
        <v>0</v>
      </c>
      <c r="J3" s="41">
        <v>17.420000000000002</v>
      </c>
      <c r="K3" s="41">
        <v>5.23</v>
      </c>
    </row>
    <row r="4" spans="1:12" x14ac:dyDescent="0.25">
      <c r="A4" s="46" t="s">
        <v>129</v>
      </c>
      <c r="B4" s="41" t="s">
        <v>56</v>
      </c>
      <c r="C4" s="41">
        <v>0</v>
      </c>
      <c r="D4" s="41">
        <v>0</v>
      </c>
      <c r="E4" s="41">
        <v>0.15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</row>
    <row r="5" spans="1:12" x14ac:dyDescent="0.25">
      <c r="A5" s="46" t="s">
        <v>112</v>
      </c>
      <c r="B5" s="41" t="s">
        <v>29</v>
      </c>
      <c r="C5" s="41">
        <v>1</v>
      </c>
      <c r="D5" s="41">
        <v>12.58</v>
      </c>
      <c r="E5" s="41">
        <v>0.5</v>
      </c>
      <c r="F5" s="41">
        <v>0</v>
      </c>
      <c r="G5" s="41">
        <v>0</v>
      </c>
      <c r="H5" s="41">
        <v>1</v>
      </c>
      <c r="I5" s="41">
        <v>2.09</v>
      </c>
      <c r="J5" s="41">
        <v>12.58</v>
      </c>
      <c r="K5" s="41">
        <v>5.87</v>
      </c>
    </row>
    <row r="6" spans="1:12" x14ac:dyDescent="0.25">
      <c r="A6" s="46" t="s">
        <v>109</v>
      </c>
      <c r="B6" s="41" t="s">
        <v>50</v>
      </c>
      <c r="C6" s="41">
        <v>0</v>
      </c>
      <c r="D6" s="41">
        <v>0</v>
      </c>
      <c r="E6" s="41">
        <v>0.8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</row>
    <row r="7" spans="1:12" x14ac:dyDescent="0.25">
      <c r="A7" s="46" t="s">
        <v>286</v>
      </c>
      <c r="B7" s="41" t="s">
        <v>286</v>
      </c>
      <c r="C7" s="41">
        <v>0</v>
      </c>
      <c r="E7" s="41">
        <v>-1.2</v>
      </c>
      <c r="J7" s="41">
        <v>0</v>
      </c>
      <c r="K7" s="41">
        <v>0</v>
      </c>
    </row>
    <row r="8" spans="1:12" x14ac:dyDescent="0.25">
      <c r="A8" s="46" t="s">
        <v>162</v>
      </c>
      <c r="B8" s="41" t="s">
        <v>162</v>
      </c>
      <c r="C8" s="41">
        <v>1</v>
      </c>
      <c r="E8" s="41">
        <v>0.5</v>
      </c>
      <c r="J8" s="41">
        <v>12.58</v>
      </c>
      <c r="K8" s="41">
        <v>6.29</v>
      </c>
    </row>
    <row r="9" spans="1:12" x14ac:dyDescent="0.25">
      <c r="A9" s="46" t="s">
        <v>56</v>
      </c>
      <c r="B9" s="41" t="s">
        <v>56</v>
      </c>
      <c r="C9" s="41">
        <v>1</v>
      </c>
      <c r="E9" s="41">
        <v>0.15</v>
      </c>
      <c r="J9" s="41">
        <v>17.420000000000002</v>
      </c>
      <c r="K9" s="41">
        <v>2.61</v>
      </c>
    </row>
    <row r="10" spans="1:12" x14ac:dyDescent="0.25">
      <c r="A10" s="46" t="s">
        <v>65</v>
      </c>
      <c r="B10" s="41" t="s">
        <v>65</v>
      </c>
      <c r="C10" s="41">
        <v>0</v>
      </c>
      <c r="E10" s="41">
        <v>0.3</v>
      </c>
      <c r="J10" s="41">
        <v>0</v>
      </c>
      <c r="K10" s="41">
        <v>0</v>
      </c>
    </row>
    <row r="11" spans="1:12" x14ac:dyDescent="0.25">
      <c r="A11" s="46" t="s">
        <v>62</v>
      </c>
      <c r="B11" s="41" t="s">
        <v>62</v>
      </c>
      <c r="C11" s="41">
        <v>0</v>
      </c>
      <c r="E11" s="41">
        <v>0.25</v>
      </c>
      <c r="J11" s="41">
        <v>0</v>
      </c>
      <c r="K11" s="41">
        <v>0</v>
      </c>
    </row>
    <row r="12" spans="1:12" x14ac:dyDescent="0.25">
      <c r="A12" s="46" t="s">
        <v>287</v>
      </c>
      <c r="K12" s="41">
        <v>20</v>
      </c>
      <c r="L12" s="41">
        <v>4567.28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2"/>
  <sheetViews>
    <sheetView zoomScale="90" zoomScaleNormal="90" workbookViewId="0">
      <selection activeCell="F15" sqref="F15"/>
    </sheetView>
  </sheetViews>
  <sheetFormatPr defaultColWidth="15.85546875" defaultRowHeight="15" x14ac:dyDescent="0.25"/>
  <cols>
    <col min="1" max="16384" width="15.85546875" style="41"/>
  </cols>
  <sheetData>
    <row r="1" spans="1:12" ht="38.25" customHeight="1" x14ac:dyDescent="0.25">
      <c r="B1" s="47" t="s">
        <v>85</v>
      </c>
      <c r="C1" s="47" t="s">
        <v>276</v>
      </c>
      <c r="D1" s="47" t="s">
        <v>277</v>
      </c>
      <c r="E1" s="47" t="s">
        <v>278</v>
      </c>
      <c r="F1" s="47" t="s">
        <v>279</v>
      </c>
      <c r="G1" s="47" t="s">
        <v>280</v>
      </c>
      <c r="H1" s="47" t="s">
        <v>281</v>
      </c>
      <c r="I1" s="47" t="s">
        <v>282</v>
      </c>
      <c r="J1" s="47" t="s">
        <v>283</v>
      </c>
      <c r="K1" s="47" t="s">
        <v>284</v>
      </c>
      <c r="L1" s="47" t="s">
        <v>285</v>
      </c>
    </row>
    <row r="2" spans="1:12" x14ac:dyDescent="0.25">
      <c r="A2" s="46" t="s">
        <v>127</v>
      </c>
      <c r="B2" s="41" t="s">
        <v>65</v>
      </c>
      <c r="C2" s="41">
        <v>0</v>
      </c>
      <c r="D2" s="41">
        <v>0</v>
      </c>
      <c r="E2" s="41">
        <v>0.3</v>
      </c>
      <c r="F2" s="41">
        <v>0</v>
      </c>
      <c r="G2" s="41">
        <v>0</v>
      </c>
      <c r="H2" s="41">
        <v>0</v>
      </c>
      <c r="I2" s="41">
        <v>0</v>
      </c>
      <c r="J2" s="41">
        <v>0</v>
      </c>
      <c r="K2" s="41">
        <v>0</v>
      </c>
    </row>
    <row r="3" spans="1:12" x14ac:dyDescent="0.25">
      <c r="A3" s="46" t="s">
        <v>128</v>
      </c>
      <c r="B3" s="41" t="s">
        <v>65</v>
      </c>
      <c r="C3" s="41">
        <v>1</v>
      </c>
      <c r="D3" s="41">
        <v>17.420000000000002</v>
      </c>
      <c r="E3" s="41">
        <v>0.3</v>
      </c>
      <c r="F3" s="41">
        <v>0</v>
      </c>
      <c r="G3" s="41">
        <v>0</v>
      </c>
      <c r="H3" s="41">
        <v>0</v>
      </c>
      <c r="I3" s="41">
        <v>0</v>
      </c>
      <c r="J3" s="41">
        <v>17.420000000000002</v>
      </c>
      <c r="K3" s="41">
        <v>5.23</v>
      </c>
    </row>
    <row r="4" spans="1:12" x14ac:dyDescent="0.25">
      <c r="A4" s="46" t="s">
        <v>129</v>
      </c>
      <c r="B4" s="41" t="s">
        <v>56</v>
      </c>
      <c r="C4" s="41">
        <v>0</v>
      </c>
      <c r="D4" s="41">
        <v>0</v>
      </c>
      <c r="E4" s="41">
        <v>0.15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</row>
    <row r="5" spans="1:12" x14ac:dyDescent="0.25">
      <c r="A5" s="46" t="s">
        <v>112</v>
      </c>
      <c r="B5" s="41" t="s">
        <v>29</v>
      </c>
      <c r="C5" s="41">
        <v>1</v>
      </c>
      <c r="D5" s="41">
        <v>5.12</v>
      </c>
      <c r="E5" s="41">
        <v>0.5</v>
      </c>
      <c r="F5" s="41">
        <v>1</v>
      </c>
      <c r="G5" s="41">
        <v>3.04</v>
      </c>
      <c r="H5" s="41">
        <v>1</v>
      </c>
      <c r="I5" s="41">
        <v>2.09</v>
      </c>
      <c r="J5" s="41">
        <v>4.33</v>
      </c>
      <c r="K5" s="41">
        <v>0.75</v>
      </c>
    </row>
    <row r="6" spans="1:12" x14ac:dyDescent="0.25">
      <c r="A6" s="46" t="s">
        <v>109</v>
      </c>
      <c r="B6" s="41" t="s">
        <v>50</v>
      </c>
      <c r="C6" s="41">
        <v>1</v>
      </c>
      <c r="D6" s="41">
        <v>17.45</v>
      </c>
      <c r="E6" s="41">
        <v>0.8</v>
      </c>
      <c r="F6" s="41">
        <v>1</v>
      </c>
      <c r="G6" s="41">
        <v>17.45</v>
      </c>
      <c r="H6" s="41">
        <v>0</v>
      </c>
      <c r="I6" s="41">
        <v>0</v>
      </c>
      <c r="J6" s="41">
        <v>12.91</v>
      </c>
      <c r="K6" s="41">
        <v>1.1200000000000001</v>
      </c>
    </row>
    <row r="7" spans="1:12" x14ac:dyDescent="0.25">
      <c r="A7" s="46" t="s">
        <v>286</v>
      </c>
      <c r="B7" s="41" t="s">
        <v>286</v>
      </c>
      <c r="C7" s="41">
        <v>1</v>
      </c>
      <c r="E7" s="41">
        <v>-1.2</v>
      </c>
      <c r="J7" s="41">
        <v>5.33</v>
      </c>
      <c r="K7" s="41">
        <v>-6.39</v>
      </c>
    </row>
    <row r="8" spans="1:12" x14ac:dyDescent="0.25">
      <c r="A8" s="46" t="s">
        <v>162</v>
      </c>
      <c r="B8" s="41" t="s">
        <v>162</v>
      </c>
      <c r="C8" s="41">
        <v>1</v>
      </c>
      <c r="E8" s="41">
        <v>0.45</v>
      </c>
      <c r="J8" s="41">
        <v>22.58</v>
      </c>
      <c r="K8" s="41">
        <v>10.16</v>
      </c>
    </row>
    <row r="9" spans="1:12" x14ac:dyDescent="0.25">
      <c r="A9" s="46" t="s">
        <v>56</v>
      </c>
      <c r="B9" s="41" t="s">
        <v>56</v>
      </c>
      <c r="C9" s="41">
        <v>1</v>
      </c>
      <c r="E9" s="41">
        <v>0.15</v>
      </c>
      <c r="J9" s="41">
        <v>17.420000000000002</v>
      </c>
      <c r="K9" s="41">
        <v>2.61</v>
      </c>
    </row>
    <row r="10" spans="1:12" x14ac:dyDescent="0.25">
      <c r="A10" s="46" t="s">
        <v>65</v>
      </c>
      <c r="B10" s="41" t="s">
        <v>65</v>
      </c>
      <c r="C10" s="41">
        <v>0</v>
      </c>
      <c r="E10" s="41">
        <v>0.3</v>
      </c>
      <c r="J10" s="41">
        <v>0</v>
      </c>
      <c r="K10" s="41">
        <v>0</v>
      </c>
    </row>
    <row r="11" spans="1:12" x14ac:dyDescent="0.25">
      <c r="A11" s="46" t="s">
        <v>62</v>
      </c>
      <c r="B11" s="41" t="s">
        <v>62</v>
      </c>
      <c r="C11" s="41">
        <v>0</v>
      </c>
      <c r="E11" s="41">
        <v>0.25</v>
      </c>
      <c r="J11" s="41">
        <v>0</v>
      </c>
      <c r="K11" s="41">
        <v>0</v>
      </c>
    </row>
    <row r="12" spans="1:12" x14ac:dyDescent="0.25">
      <c r="A12" s="46" t="s">
        <v>287</v>
      </c>
      <c r="K12" s="41">
        <v>13.47</v>
      </c>
      <c r="L12" s="41">
        <v>3258.67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2"/>
  <sheetViews>
    <sheetView zoomScale="90" zoomScaleNormal="90" workbookViewId="0">
      <selection activeCell="G23" sqref="G23"/>
    </sheetView>
  </sheetViews>
  <sheetFormatPr defaultColWidth="15.5703125" defaultRowHeight="15" x14ac:dyDescent="0.25"/>
  <cols>
    <col min="1" max="16384" width="15.5703125" style="41"/>
  </cols>
  <sheetData>
    <row r="1" spans="1:12" ht="37.5" customHeight="1" x14ac:dyDescent="0.25">
      <c r="B1" s="47" t="s">
        <v>85</v>
      </c>
      <c r="C1" s="47" t="s">
        <v>276</v>
      </c>
      <c r="D1" s="47" t="s">
        <v>277</v>
      </c>
      <c r="E1" s="47" t="s">
        <v>278</v>
      </c>
      <c r="F1" s="47" t="s">
        <v>279</v>
      </c>
      <c r="G1" s="47" t="s">
        <v>280</v>
      </c>
      <c r="H1" s="47" t="s">
        <v>281</v>
      </c>
      <c r="I1" s="47" t="s">
        <v>282</v>
      </c>
      <c r="J1" s="47" t="s">
        <v>283</v>
      </c>
      <c r="K1" s="47" t="s">
        <v>284</v>
      </c>
      <c r="L1" s="47" t="s">
        <v>285</v>
      </c>
    </row>
    <row r="2" spans="1:12" x14ac:dyDescent="0.25">
      <c r="A2" s="46" t="s">
        <v>127</v>
      </c>
      <c r="B2" s="41" t="s">
        <v>65</v>
      </c>
      <c r="C2" s="41">
        <v>0</v>
      </c>
      <c r="D2" s="41">
        <v>0</v>
      </c>
      <c r="E2" s="41">
        <v>0.3</v>
      </c>
      <c r="F2" s="41">
        <v>0</v>
      </c>
      <c r="G2" s="41">
        <v>0</v>
      </c>
      <c r="H2" s="41">
        <v>0</v>
      </c>
      <c r="I2" s="41">
        <v>0</v>
      </c>
      <c r="J2" s="41">
        <v>0</v>
      </c>
      <c r="K2" s="41">
        <v>0</v>
      </c>
    </row>
    <row r="3" spans="1:12" x14ac:dyDescent="0.25">
      <c r="A3" s="46" t="s">
        <v>128</v>
      </c>
      <c r="B3" s="41" t="s">
        <v>65</v>
      </c>
      <c r="C3" s="41">
        <v>1</v>
      </c>
      <c r="D3" s="41">
        <v>20.96</v>
      </c>
      <c r="E3" s="41">
        <v>0.3</v>
      </c>
      <c r="F3" s="41">
        <v>0</v>
      </c>
      <c r="G3" s="41">
        <v>0</v>
      </c>
      <c r="H3" s="41">
        <v>0</v>
      </c>
      <c r="I3" s="41">
        <v>0</v>
      </c>
      <c r="J3" s="41">
        <v>20.96</v>
      </c>
      <c r="K3" s="41">
        <v>6.29</v>
      </c>
    </row>
    <row r="4" spans="1:12" x14ac:dyDescent="0.25">
      <c r="A4" s="46" t="s">
        <v>129</v>
      </c>
      <c r="B4" s="41" t="s">
        <v>56</v>
      </c>
      <c r="C4" s="41">
        <v>0</v>
      </c>
      <c r="D4" s="41">
        <v>0</v>
      </c>
      <c r="E4" s="41">
        <v>0.15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</row>
    <row r="5" spans="1:12" x14ac:dyDescent="0.25">
      <c r="A5" s="46" t="s">
        <v>112</v>
      </c>
      <c r="B5" s="41" t="s">
        <v>29</v>
      </c>
      <c r="C5" s="41">
        <v>1</v>
      </c>
      <c r="D5" s="41">
        <v>10.84</v>
      </c>
      <c r="E5" s="41">
        <v>0.5</v>
      </c>
      <c r="F5" s="41">
        <v>1</v>
      </c>
      <c r="G5" s="41">
        <v>8.75</v>
      </c>
      <c r="H5" s="41">
        <v>1</v>
      </c>
      <c r="I5" s="41">
        <v>2.09</v>
      </c>
      <c r="J5" s="41">
        <v>8.56</v>
      </c>
      <c r="K5" s="41">
        <v>0.98</v>
      </c>
    </row>
    <row r="6" spans="1:12" x14ac:dyDescent="0.25">
      <c r="A6" s="46" t="s">
        <v>109</v>
      </c>
      <c r="B6" s="41" t="s">
        <v>50</v>
      </c>
      <c r="C6" s="41">
        <v>1</v>
      </c>
      <c r="D6" s="41">
        <v>18.2</v>
      </c>
      <c r="E6" s="41">
        <v>0.8</v>
      </c>
      <c r="F6" s="41">
        <v>1</v>
      </c>
      <c r="G6" s="41">
        <v>18.2</v>
      </c>
      <c r="H6" s="41">
        <v>0</v>
      </c>
      <c r="I6" s="41">
        <v>0</v>
      </c>
      <c r="J6" s="41">
        <v>13.47</v>
      </c>
      <c r="K6" s="41">
        <v>1.1599999999999999</v>
      </c>
    </row>
    <row r="7" spans="1:12" x14ac:dyDescent="0.25">
      <c r="A7" s="46" t="s">
        <v>286</v>
      </c>
      <c r="B7" s="41" t="s">
        <v>286</v>
      </c>
      <c r="C7" s="41">
        <v>1</v>
      </c>
      <c r="E7" s="41">
        <v>-1.2</v>
      </c>
      <c r="J7" s="41">
        <v>10.55</v>
      </c>
      <c r="K7" s="41">
        <v>-12.66</v>
      </c>
    </row>
    <row r="8" spans="1:12" x14ac:dyDescent="0.25">
      <c r="A8" s="46" t="s">
        <v>162</v>
      </c>
      <c r="B8" s="41" t="s">
        <v>162</v>
      </c>
      <c r="C8" s="41">
        <v>1</v>
      </c>
      <c r="E8" s="41">
        <v>0.4</v>
      </c>
      <c r="J8" s="41">
        <v>29.04</v>
      </c>
      <c r="K8" s="41">
        <v>11.61</v>
      </c>
    </row>
    <row r="9" spans="1:12" x14ac:dyDescent="0.25">
      <c r="A9" s="46" t="s">
        <v>56</v>
      </c>
      <c r="B9" s="41" t="s">
        <v>56</v>
      </c>
      <c r="C9" s="41">
        <v>1</v>
      </c>
      <c r="E9" s="41">
        <v>0.15</v>
      </c>
      <c r="J9" s="41">
        <v>17.420000000000002</v>
      </c>
      <c r="K9" s="41">
        <v>2.61</v>
      </c>
    </row>
    <row r="10" spans="1:12" x14ac:dyDescent="0.25">
      <c r="A10" s="46" t="s">
        <v>65</v>
      </c>
      <c r="B10" s="41" t="s">
        <v>65</v>
      </c>
      <c r="C10" s="41">
        <v>0</v>
      </c>
      <c r="E10" s="41">
        <v>0.3</v>
      </c>
      <c r="J10" s="41">
        <v>0</v>
      </c>
      <c r="K10" s="41">
        <v>0</v>
      </c>
    </row>
    <row r="11" spans="1:12" x14ac:dyDescent="0.25">
      <c r="A11" s="46" t="s">
        <v>62</v>
      </c>
      <c r="B11" s="41" t="s">
        <v>62</v>
      </c>
      <c r="C11" s="41">
        <v>0</v>
      </c>
      <c r="E11" s="41">
        <v>0.25</v>
      </c>
      <c r="J11" s="41">
        <v>0</v>
      </c>
      <c r="K11" s="41">
        <v>0</v>
      </c>
    </row>
    <row r="12" spans="1:12" x14ac:dyDescent="0.25">
      <c r="A12" s="46" t="s">
        <v>287</v>
      </c>
      <c r="K12" s="41">
        <v>10</v>
      </c>
      <c r="L12" s="41">
        <v>3907.62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2"/>
  <sheetViews>
    <sheetView zoomScale="90" zoomScaleNormal="90" workbookViewId="0">
      <selection activeCell="H21" sqref="H21"/>
    </sheetView>
  </sheetViews>
  <sheetFormatPr defaultColWidth="15.7109375" defaultRowHeight="15" x14ac:dyDescent="0.25"/>
  <cols>
    <col min="1" max="16384" width="15.7109375" style="41"/>
  </cols>
  <sheetData>
    <row r="1" spans="1:12" ht="36.75" customHeight="1" x14ac:dyDescent="0.25">
      <c r="B1" s="47" t="s">
        <v>85</v>
      </c>
      <c r="C1" s="47" t="s">
        <v>276</v>
      </c>
      <c r="D1" s="47" t="s">
        <v>277</v>
      </c>
      <c r="E1" s="47" t="s">
        <v>278</v>
      </c>
      <c r="F1" s="47" t="s">
        <v>279</v>
      </c>
      <c r="G1" s="47" t="s">
        <v>280</v>
      </c>
      <c r="H1" s="47" t="s">
        <v>281</v>
      </c>
      <c r="I1" s="47" t="s">
        <v>282</v>
      </c>
      <c r="J1" s="47" t="s">
        <v>283</v>
      </c>
      <c r="K1" s="47" t="s">
        <v>284</v>
      </c>
      <c r="L1" s="47" t="s">
        <v>285</v>
      </c>
    </row>
    <row r="2" spans="1:12" x14ac:dyDescent="0.25">
      <c r="A2" s="46" t="s">
        <v>127</v>
      </c>
      <c r="B2" s="41" t="s">
        <v>65</v>
      </c>
      <c r="C2" s="41">
        <v>0</v>
      </c>
      <c r="D2" s="41">
        <v>0</v>
      </c>
      <c r="E2" s="41">
        <v>0.3</v>
      </c>
      <c r="F2" s="41">
        <v>0</v>
      </c>
      <c r="G2" s="41">
        <v>0</v>
      </c>
      <c r="H2" s="41">
        <v>0</v>
      </c>
      <c r="I2" s="41">
        <v>0</v>
      </c>
      <c r="J2" s="41">
        <v>0</v>
      </c>
      <c r="K2" s="41">
        <v>0</v>
      </c>
    </row>
    <row r="3" spans="1:12" x14ac:dyDescent="0.25">
      <c r="A3" s="46" t="s">
        <v>128</v>
      </c>
      <c r="B3" s="41" t="s">
        <v>65</v>
      </c>
      <c r="C3" s="41">
        <v>1</v>
      </c>
      <c r="D3" s="41">
        <v>21.3</v>
      </c>
      <c r="E3" s="41">
        <v>0.3</v>
      </c>
      <c r="F3" s="41">
        <v>0</v>
      </c>
      <c r="G3" s="41">
        <v>0</v>
      </c>
      <c r="H3" s="41">
        <v>0</v>
      </c>
      <c r="I3" s="41">
        <v>0</v>
      </c>
      <c r="J3" s="41">
        <v>21.3</v>
      </c>
      <c r="K3" s="41">
        <v>6.39</v>
      </c>
    </row>
    <row r="4" spans="1:12" x14ac:dyDescent="0.25">
      <c r="A4" s="46" t="s">
        <v>129</v>
      </c>
      <c r="B4" s="41" t="s">
        <v>56</v>
      </c>
      <c r="C4" s="41">
        <v>1</v>
      </c>
      <c r="D4" s="41">
        <v>20</v>
      </c>
      <c r="E4" s="41">
        <v>0.15</v>
      </c>
      <c r="F4" s="41">
        <v>0</v>
      </c>
      <c r="G4" s="41">
        <v>0</v>
      </c>
      <c r="H4" s="41">
        <v>0</v>
      </c>
      <c r="I4" s="41">
        <v>0</v>
      </c>
      <c r="J4" s="41">
        <v>20</v>
      </c>
      <c r="K4" s="41">
        <v>3</v>
      </c>
    </row>
    <row r="5" spans="1:12" x14ac:dyDescent="0.25">
      <c r="A5" s="46" t="s">
        <v>112</v>
      </c>
      <c r="B5" s="41" t="s">
        <v>29</v>
      </c>
      <c r="C5" s="41">
        <v>1</v>
      </c>
      <c r="D5" s="41">
        <v>20.5</v>
      </c>
      <c r="E5" s="41">
        <v>0.5</v>
      </c>
      <c r="F5" s="41">
        <v>1</v>
      </c>
      <c r="G5" s="41">
        <v>18.41</v>
      </c>
      <c r="H5" s="41">
        <v>1</v>
      </c>
      <c r="I5" s="41">
        <v>2.09</v>
      </c>
      <c r="J5" s="41">
        <v>15.71</v>
      </c>
      <c r="K5" s="41">
        <v>1.36</v>
      </c>
    </row>
    <row r="6" spans="1:12" x14ac:dyDescent="0.25">
      <c r="A6" s="46" t="s">
        <v>109</v>
      </c>
      <c r="B6" s="41" t="s">
        <v>50</v>
      </c>
      <c r="C6" s="41">
        <v>1</v>
      </c>
      <c r="D6" s="41">
        <v>18.2</v>
      </c>
      <c r="E6" s="41">
        <v>0.8</v>
      </c>
      <c r="F6" s="41">
        <v>1</v>
      </c>
      <c r="G6" s="41">
        <v>18.2</v>
      </c>
      <c r="H6" s="41">
        <v>0</v>
      </c>
      <c r="I6" s="41">
        <v>0</v>
      </c>
      <c r="J6" s="41">
        <v>13.47</v>
      </c>
      <c r="K6" s="41">
        <v>1.1599999999999999</v>
      </c>
    </row>
    <row r="7" spans="1:12" x14ac:dyDescent="0.25">
      <c r="A7" s="46" t="s">
        <v>286</v>
      </c>
      <c r="B7" s="41" t="s">
        <v>286</v>
      </c>
      <c r="C7" s="41">
        <v>1</v>
      </c>
      <c r="E7" s="41">
        <v>-1.2</v>
      </c>
      <c r="J7" s="41">
        <v>13.4</v>
      </c>
      <c r="K7" s="41">
        <v>-16.079999999999998</v>
      </c>
    </row>
    <row r="8" spans="1:12" x14ac:dyDescent="0.25">
      <c r="A8" s="46" t="s">
        <v>162</v>
      </c>
      <c r="B8" s="41" t="s">
        <v>162</v>
      </c>
      <c r="C8" s="41">
        <v>1</v>
      </c>
      <c r="E8" s="41">
        <v>0.35</v>
      </c>
      <c r="J8" s="41">
        <v>18.7</v>
      </c>
      <c r="K8" s="41">
        <v>6.54</v>
      </c>
    </row>
    <row r="9" spans="1:12" x14ac:dyDescent="0.25">
      <c r="A9" s="46" t="s">
        <v>56</v>
      </c>
      <c r="B9" s="41" t="s">
        <v>56</v>
      </c>
      <c r="C9" s="41">
        <v>1</v>
      </c>
      <c r="E9" s="41">
        <v>0.15</v>
      </c>
      <c r="J9" s="41">
        <v>17.420000000000002</v>
      </c>
      <c r="K9" s="41">
        <v>2.61</v>
      </c>
    </row>
    <row r="10" spans="1:12" x14ac:dyDescent="0.25">
      <c r="A10" s="46" t="s">
        <v>65</v>
      </c>
      <c r="B10" s="41" t="s">
        <v>65</v>
      </c>
      <c r="C10" s="41">
        <v>0</v>
      </c>
      <c r="E10" s="41">
        <v>0.3</v>
      </c>
      <c r="J10" s="41">
        <v>0</v>
      </c>
      <c r="K10" s="41">
        <v>0</v>
      </c>
    </row>
    <row r="11" spans="1:12" x14ac:dyDescent="0.25">
      <c r="A11" s="46" t="s">
        <v>62</v>
      </c>
      <c r="B11" s="41" t="s">
        <v>62</v>
      </c>
      <c r="C11" s="41">
        <v>0</v>
      </c>
      <c r="E11" s="41">
        <v>0.25</v>
      </c>
      <c r="J11" s="41">
        <v>0</v>
      </c>
      <c r="K11" s="41">
        <v>0</v>
      </c>
    </row>
    <row r="12" spans="1:12" x14ac:dyDescent="0.25">
      <c r="A12" s="46" t="s">
        <v>287</v>
      </c>
      <c r="K12" s="41">
        <v>5</v>
      </c>
      <c r="L12" s="41">
        <v>5003.3100000000004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3"/>
  <sheetViews>
    <sheetView showGridLines="0" tabSelected="1" topLeftCell="A30" zoomScale="80" zoomScaleNormal="80" workbookViewId="0">
      <selection activeCell="C40" sqref="C40"/>
    </sheetView>
  </sheetViews>
  <sheetFormatPr defaultRowHeight="15" x14ac:dyDescent="0.25"/>
  <cols>
    <col min="1" max="1" width="23.140625" style="1" customWidth="1"/>
    <col min="2" max="2" width="20.85546875" style="1" customWidth="1"/>
    <col min="3" max="3" width="21.42578125" style="1" customWidth="1"/>
    <col min="4" max="4" width="21.28515625" style="1" customWidth="1"/>
    <col min="5" max="6" width="19.85546875" style="1" customWidth="1"/>
    <col min="7" max="53" width="9.140625" style="1" customWidth="1"/>
    <col min="54" max="16384" width="9.140625" style="1"/>
  </cols>
  <sheetData>
    <row r="1" spans="1:6" s="41" customFormat="1" ht="21.75" customHeight="1" x14ac:dyDescent="0.25">
      <c r="A1" s="51" t="s">
        <v>81</v>
      </c>
      <c r="B1" s="52"/>
      <c r="C1" s="52"/>
      <c r="D1" s="52"/>
      <c r="E1" s="52"/>
      <c r="F1" s="52"/>
    </row>
    <row r="2" spans="1:6" s="41" customFormat="1" ht="21.75" customHeight="1" x14ac:dyDescent="0.25">
      <c r="A2" s="44" t="s">
        <v>82</v>
      </c>
    </row>
    <row r="3" spans="1:6" s="41" customFormat="1" ht="21.75" customHeight="1" x14ac:dyDescent="0.25">
      <c r="A3" s="29" t="s">
        <v>83</v>
      </c>
      <c r="B3" s="55" t="s">
        <v>84</v>
      </c>
      <c r="C3" s="56"/>
      <c r="D3" s="56"/>
      <c r="E3" s="57"/>
    </row>
    <row r="4" spans="1:6" s="41" customFormat="1" ht="21.75" customHeight="1" x14ac:dyDescent="0.25">
      <c r="A4" s="2" t="s">
        <v>85</v>
      </c>
      <c r="B4" s="58" t="s">
        <v>86</v>
      </c>
      <c r="C4" s="59"/>
      <c r="D4" s="59"/>
      <c r="E4" s="60"/>
    </row>
    <row r="5" spans="1:6" s="41" customFormat="1" ht="21.75" customHeight="1" x14ac:dyDescent="0.25">
      <c r="A5" s="2" t="s">
        <v>87</v>
      </c>
      <c r="B5" s="55" t="s">
        <v>88</v>
      </c>
      <c r="C5" s="56"/>
      <c r="D5" s="56"/>
      <c r="E5" s="57"/>
      <c r="F5" s="10"/>
    </row>
    <row r="6" spans="1:6" s="41" customFormat="1" ht="21.75" customHeight="1" x14ac:dyDescent="0.25">
      <c r="A6" s="2" t="s">
        <v>89</v>
      </c>
      <c r="B6" s="55" t="s">
        <v>90</v>
      </c>
      <c r="C6" s="56"/>
      <c r="D6" s="56"/>
      <c r="E6" s="57"/>
    </row>
    <row r="7" spans="1:6" s="41" customFormat="1" ht="21.75" customHeight="1" x14ac:dyDescent="0.25">
      <c r="A7" s="2" t="s">
        <v>91</v>
      </c>
      <c r="B7" s="61" t="s">
        <v>92</v>
      </c>
      <c r="C7" s="62"/>
      <c r="D7" s="62"/>
      <c r="E7" s="63"/>
    </row>
    <row r="8" spans="1:6" s="41" customFormat="1" ht="21.75" customHeight="1" x14ac:dyDescent="0.25">
      <c r="A8" s="36" t="s">
        <v>93</v>
      </c>
      <c r="B8" s="55" t="s">
        <v>94</v>
      </c>
      <c r="C8" s="56"/>
      <c r="D8" s="56"/>
      <c r="E8" s="57"/>
    </row>
    <row r="9" spans="1:6" s="41" customFormat="1" ht="21.75" customHeight="1" x14ac:dyDescent="0.25">
      <c r="A9" s="36" t="s">
        <v>95</v>
      </c>
      <c r="B9" s="55" t="s">
        <v>96</v>
      </c>
      <c r="C9" s="56"/>
      <c r="D9" s="56"/>
      <c r="E9" s="57"/>
    </row>
    <row r="10" spans="1:6" s="41" customFormat="1" ht="21.75" customHeight="1" x14ac:dyDescent="0.25">
      <c r="A10" s="42"/>
    </row>
    <row r="11" spans="1:6" s="41" customFormat="1" ht="21.75" customHeight="1" x14ac:dyDescent="0.25">
      <c r="A11" s="51" t="s">
        <v>97</v>
      </c>
      <c r="B11" s="52"/>
      <c r="C11" s="52"/>
      <c r="D11" s="52"/>
      <c r="E11" s="52"/>
      <c r="F11" s="52"/>
    </row>
    <row r="12" spans="1:6" s="41" customFormat="1" ht="21.75" customHeight="1" x14ac:dyDescent="0.25">
      <c r="A12" s="6" t="s">
        <v>98</v>
      </c>
    </row>
    <row r="13" spans="1:6" s="41" customFormat="1" ht="21.75" customHeight="1" x14ac:dyDescent="0.25">
      <c r="A13" s="6" t="s">
        <v>99</v>
      </c>
    </row>
    <row r="14" spans="1:6" s="41" customFormat="1" ht="21.75" customHeight="1" x14ac:dyDescent="0.25">
      <c r="A14" s="6" t="s">
        <v>100</v>
      </c>
    </row>
    <row r="15" spans="1:6" s="41" customFormat="1" ht="21.75" customHeight="1" x14ac:dyDescent="0.25">
      <c r="A15" s="6" t="s">
        <v>101</v>
      </c>
    </row>
    <row r="16" spans="1:6" s="41" customFormat="1" ht="21.75" customHeight="1" x14ac:dyDescent="0.25">
      <c r="A16" s="3"/>
      <c r="B16" s="52" t="s">
        <v>102</v>
      </c>
      <c r="C16" s="52"/>
      <c r="D16" s="52"/>
    </row>
    <row r="17" spans="1:6" s="41" customFormat="1" ht="21.75" customHeight="1" x14ac:dyDescent="0.25">
      <c r="A17" s="5"/>
      <c r="B17" s="52" t="s">
        <v>103</v>
      </c>
      <c r="C17" s="52"/>
      <c r="D17" s="52"/>
    </row>
    <row r="18" spans="1:6" s="41" customFormat="1" ht="21.75" customHeight="1" x14ac:dyDescent="0.25">
      <c r="A18" s="43"/>
      <c r="B18" s="52" t="s">
        <v>104</v>
      </c>
      <c r="C18" s="52"/>
      <c r="D18" s="52"/>
    </row>
    <row r="19" spans="1:6" s="41" customFormat="1" ht="21.75" customHeight="1" x14ac:dyDescent="0.25"/>
    <row r="20" spans="1:6" s="41" customFormat="1" ht="21.75" customHeight="1" thickBot="1" x14ac:dyDescent="0.3">
      <c r="A20" s="44" t="s">
        <v>105</v>
      </c>
      <c r="B20" s="44"/>
    </row>
    <row r="21" spans="1:6" s="41" customFormat="1" ht="21.75" customHeight="1" thickBot="1" x14ac:dyDescent="0.3">
      <c r="A21" s="41" t="s">
        <v>106</v>
      </c>
      <c r="B21" s="5" t="s">
        <v>30</v>
      </c>
      <c r="D21" s="49" t="s">
        <v>107</v>
      </c>
      <c r="E21" s="49" t="s">
        <v>108</v>
      </c>
    </row>
    <row r="22" spans="1:6" s="41" customFormat="1" ht="21.75" customHeight="1" x14ac:dyDescent="0.25">
      <c r="A22" s="41" t="s">
        <v>8</v>
      </c>
      <c r="B22" s="5" t="s">
        <v>57</v>
      </c>
      <c r="D22" s="48" t="s">
        <v>109</v>
      </c>
      <c r="E22" s="48" t="s">
        <v>110</v>
      </c>
    </row>
    <row r="23" spans="1:6" s="41" customFormat="1" ht="21.75" customHeight="1" x14ac:dyDescent="0.25">
      <c r="A23" s="41" t="s">
        <v>111</v>
      </c>
      <c r="B23" s="5" t="s">
        <v>40</v>
      </c>
      <c r="D23" s="39" t="s">
        <v>112</v>
      </c>
      <c r="E23" s="39" t="s">
        <v>113</v>
      </c>
    </row>
    <row r="24" spans="1:6" s="41" customFormat="1" ht="21.75" customHeight="1" x14ac:dyDescent="0.25">
      <c r="A24" s="41" t="s">
        <v>114</v>
      </c>
      <c r="B24" s="5" t="s">
        <v>48</v>
      </c>
      <c r="D24" s="39" t="s">
        <v>113</v>
      </c>
      <c r="E24" s="39" t="s">
        <v>115</v>
      </c>
    </row>
    <row r="25" spans="1:6" s="41" customFormat="1" ht="21.75" customHeight="1" x14ac:dyDescent="0.25">
      <c r="A25" s="41" t="s">
        <v>116</v>
      </c>
      <c r="B25" s="5" t="s">
        <v>49</v>
      </c>
    </row>
    <row r="26" spans="1:6" s="41" customFormat="1" ht="21.75" customHeight="1" x14ac:dyDescent="0.25">
      <c r="B26" s="42"/>
    </row>
    <row r="27" spans="1:6" s="41" customFormat="1" ht="21.75" customHeight="1" x14ac:dyDescent="0.25">
      <c r="A27" s="54" t="s">
        <v>117</v>
      </c>
      <c r="B27" s="52"/>
      <c r="C27" s="52"/>
      <c r="D27" s="52"/>
      <c r="E27" s="52"/>
      <c r="F27" s="52"/>
    </row>
    <row r="28" spans="1:6" s="41" customFormat="1" ht="21.75" customHeight="1" x14ac:dyDescent="0.25">
      <c r="A28" s="41" t="s">
        <v>118</v>
      </c>
      <c r="B28" s="6" t="s">
        <v>119</v>
      </c>
    </row>
    <row r="29" spans="1:6" s="41" customFormat="1" ht="21.75" customHeight="1" x14ac:dyDescent="0.25">
      <c r="A29" s="41" t="s">
        <v>120</v>
      </c>
      <c r="B29" s="6" t="s">
        <v>121</v>
      </c>
    </row>
    <row r="30" spans="1:6" s="41" customFormat="1" ht="21.75" customHeight="1" x14ac:dyDescent="0.25">
      <c r="A30" s="41" t="s">
        <v>122</v>
      </c>
      <c r="B30" s="5" t="s">
        <v>118</v>
      </c>
      <c r="C30" s="28" t="s">
        <v>123</v>
      </c>
    </row>
    <row r="31" spans="1:6" s="41" customFormat="1" ht="21.75" customHeight="1" x14ac:dyDescent="0.25">
      <c r="A31" s="41" t="s">
        <v>124</v>
      </c>
      <c r="B31" s="5">
        <v>6</v>
      </c>
      <c r="C31" s="28" t="s">
        <v>125</v>
      </c>
    </row>
    <row r="32" spans="1:6" s="41" customFormat="1" ht="21.75" customHeight="1" x14ac:dyDescent="0.25">
      <c r="B32" s="53" t="s">
        <v>126</v>
      </c>
      <c r="C32" s="52"/>
      <c r="D32" s="52"/>
      <c r="E32" s="52"/>
      <c r="F32" s="52"/>
    </row>
    <row r="33" spans="1:6" s="41" customFormat="1" ht="21.75" customHeight="1" x14ac:dyDescent="0.25">
      <c r="B33" s="34" t="s">
        <v>127</v>
      </c>
      <c r="C33" s="34" t="s">
        <v>128</v>
      </c>
      <c r="D33" s="34" t="s">
        <v>129</v>
      </c>
      <c r="E33" s="34" t="s">
        <v>112</v>
      </c>
      <c r="F33" s="34" t="s">
        <v>109</v>
      </c>
    </row>
    <row r="34" spans="1:6" s="41" customFormat="1" ht="21.75" customHeight="1" x14ac:dyDescent="0.25">
      <c r="A34" s="43" t="s">
        <v>83</v>
      </c>
      <c r="B34" s="4" t="s">
        <v>28</v>
      </c>
      <c r="C34" s="4" t="s">
        <v>28</v>
      </c>
      <c r="D34" s="4" t="s">
        <v>28</v>
      </c>
      <c r="E34" s="4" t="s">
        <v>36</v>
      </c>
      <c r="F34" s="4" t="s">
        <v>36</v>
      </c>
    </row>
    <row r="35" spans="1:6" s="41" customFormat="1" ht="21.75" customHeight="1" x14ac:dyDescent="0.25">
      <c r="A35" s="43" t="s">
        <v>85</v>
      </c>
      <c r="B35" s="4" t="s">
        <v>65</v>
      </c>
      <c r="C35" s="4" t="s">
        <v>65</v>
      </c>
      <c r="D35" s="4" t="s">
        <v>56</v>
      </c>
      <c r="E35" s="4" t="s">
        <v>29</v>
      </c>
      <c r="F35" s="4" t="s">
        <v>50</v>
      </c>
    </row>
    <row r="36" spans="1:6" s="41" customFormat="1" ht="21.75" customHeight="1" x14ac:dyDescent="0.25">
      <c r="A36" s="43" t="s">
        <v>87</v>
      </c>
      <c r="B36" s="12">
        <f>0.75*B37</f>
        <v>20.024999999999999</v>
      </c>
      <c r="C36" s="12">
        <f>0.75*C37</f>
        <v>15.975000000000001</v>
      </c>
      <c r="D36" s="12">
        <f>0.75*D37</f>
        <v>15</v>
      </c>
      <c r="E36" s="12">
        <f>0.25*E37</f>
        <v>5.125</v>
      </c>
      <c r="F36" s="12">
        <f>0.25*F37</f>
        <v>5.125</v>
      </c>
    </row>
    <row r="37" spans="1:6" s="41" customFormat="1" ht="21.75" customHeight="1" x14ac:dyDescent="0.25">
      <c r="A37" s="43" t="s">
        <v>89</v>
      </c>
      <c r="B37" s="12">
        <v>26.7</v>
      </c>
      <c r="C37" s="12">
        <v>21.3</v>
      </c>
      <c r="D37" s="12">
        <v>20</v>
      </c>
      <c r="E37" s="12">
        <v>20.5</v>
      </c>
      <c r="F37" s="12">
        <v>20.5</v>
      </c>
    </row>
    <row r="38" spans="1:6" s="41" customFormat="1" ht="21.75" customHeight="1" x14ac:dyDescent="0.25">
      <c r="A38" s="43" t="s">
        <v>91</v>
      </c>
      <c r="B38" s="35">
        <v>0.3</v>
      </c>
      <c r="C38" s="35">
        <v>0.3</v>
      </c>
      <c r="D38" s="35">
        <v>0.15</v>
      </c>
      <c r="E38" s="35">
        <v>0.5</v>
      </c>
      <c r="F38" s="35">
        <v>0.8</v>
      </c>
    </row>
    <row r="39" spans="1:6" ht="22.5" customHeight="1" x14ac:dyDescent="0.25">
      <c r="A39" s="43" t="s">
        <v>93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</row>
    <row r="40" spans="1:6" ht="22.5" customHeight="1" x14ac:dyDescent="0.25">
      <c r="A40" s="43" t="s">
        <v>95</v>
      </c>
      <c r="B40" s="30">
        <v>7</v>
      </c>
      <c r="C40" s="30">
        <v>7</v>
      </c>
      <c r="D40" s="30">
        <v>7</v>
      </c>
      <c r="E40" s="30">
        <v>7</v>
      </c>
      <c r="F40" s="30">
        <v>7</v>
      </c>
    </row>
    <row r="58" spans="1:6" x14ac:dyDescent="0.25">
      <c r="A58" s="41"/>
      <c r="B58" s="41"/>
      <c r="C58" s="41"/>
      <c r="D58" s="41"/>
    </row>
    <row r="59" spans="1:6" x14ac:dyDescent="0.25">
      <c r="A59" s="9" t="s">
        <v>130</v>
      </c>
    </row>
    <row r="60" spans="1:6" x14ac:dyDescent="0.25">
      <c r="A60" s="9" t="s">
        <v>131</v>
      </c>
    </row>
    <row r="63" spans="1:6" x14ac:dyDescent="0.25">
      <c r="A63" s="15" t="s">
        <v>19</v>
      </c>
      <c r="B63" s="15" t="s">
        <v>20</v>
      </c>
      <c r="C63" s="15" t="s">
        <v>21</v>
      </c>
      <c r="D63" s="15" t="s">
        <v>22</v>
      </c>
      <c r="E63" s="15" t="s">
        <v>23</v>
      </c>
      <c r="F63" s="15" t="s">
        <v>24</v>
      </c>
    </row>
    <row r="64" spans="1:6" x14ac:dyDescent="0.25">
      <c r="A64" s="1" t="s">
        <v>28</v>
      </c>
      <c r="B64" s="41" t="s">
        <v>29</v>
      </c>
      <c r="C64" s="41" t="s">
        <v>30</v>
      </c>
      <c r="D64" s="41" t="s">
        <v>31</v>
      </c>
      <c r="E64" s="41" t="s">
        <v>32</v>
      </c>
      <c r="F64" s="41" t="s">
        <v>33</v>
      </c>
    </row>
    <row r="65" spans="1:6" x14ac:dyDescent="0.25">
      <c r="A65" s="1" t="s">
        <v>36</v>
      </c>
      <c r="B65" s="41" t="s">
        <v>37</v>
      </c>
      <c r="C65" s="41" t="s">
        <v>38</v>
      </c>
      <c r="D65" s="41" t="s">
        <v>39</v>
      </c>
      <c r="E65" s="41" t="s">
        <v>40</v>
      </c>
      <c r="F65" s="41" t="s">
        <v>41</v>
      </c>
    </row>
    <row r="66" spans="1:6" x14ac:dyDescent="0.25">
      <c r="B66" s="41" t="s">
        <v>44</v>
      </c>
      <c r="C66" s="41" t="s">
        <v>45</v>
      </c>
      <c r="D66" s="41" t="s">
        <v>46</v>
      </c>
      <c r="E66" s="41" t="s">
        <v>47</v>
      </c>
      <c r="F66" s="41" t="s">
        <v>48</v>
      </c>
    </row>
    <row r="67" spans="1:6" x14ac:dyDescent="0.25">
      <c r="B67" s="1" t="s">
        <v>50</v>
      </c>
      <c r="C67" s="41" t="s">
        <v>51</v>
      </c>
      <c r="D67" s="41" t="s">
        <v>52</v>
      </c>
      <c r="E67" s="41" t="s">
        <v>53</v>
      </c>
      <c r="F67" s="41" t="s">
        <v>54</v>
      </c>
    </row>
    <row r="68" spans="1:6" x14ac:dyDescent="0.25">
      <c r="B68" s="41" t="s">
        <v>56</v>
      </c>
      <c r="C68" s="41"/>
      <c r="D68" s="41" t="s">
        <v>57</v>
      </c>
      <c r="E68" s="41"/>
      <c r="F68" s="41" t="s">
        <v>58</v>
      </c>
    </row>
    <row r="69" spans="1:6" x14ac:dyDescent="0.25">
      <c r="B69" s="41" t="s">
        <v>59</v>
      </c>
      <c r="C69" s="41"/>
      <c r="D69" s="41" t="s">
        <v>60</v>
      </c>
      <c r="E69" s="41"/>
      <c r="F69" s="41" t="s">
        <v>61</v>
      </c>
    </row>
    <row r="70" spans="1:6" x14ac:dyDescent="0.25">
      <c r="B70" s="41" t="s">
        <v>62</v>
      </c>
      <c r="C70" s="41"/>
      <c r="D70" s="41" t="s">
        <v>63</v>
      </c>
      <c r="E70" s="41"/>
      <c r="F70" s="41" t="s">
        <v>64</v>
      </c>
    </row>
    <row r="71" spans="1:6" x14ac:dyDescent="0.25">
      <c r="B71" s="41" t="s">
        <v>65</v>
      </c>
      <c r="C71" s="41"/>
      <c r="D71" s="41" t="s">
        <v>66</v>
      </c>
      <c r="E71" s="41"/>
      <c r="F71" s="41" t="s">
        <v>67</v>
      </c>
    </row>
    <row r="72" spans="1:6" x14ac:dyDescent="0.25">
      <c r="B72" s="41" t="s">
        <v>68</v>
      </c>
      <c r="C72" s="41"/>
      <c r="D72" s="41" t="s">
        <v>69</v>
      </c>
      <c r="E72" s="41"/>
      <c r="F72" s="41" t="s">
        <v>70</v>
      </c>
    </row>
    <row r="73" spans="1:6" x14ac:dyDescent="0.25">
      <c r="B73" s="41"/>
      <c r="C73" s="41"/>
      <c r="D73" s="41" t="s">
        <v>71</v>
      </c>
      <c r="E73" s="41"/>
      <c r="F73" s="41" t="s">
        <v>72</v>
      </c>
    </row>
    <row r="74" spans="1:6" x14ac:dyDescent="0.25">
      <c r="B74" s="41"/>
      <c r="C74" s="41"/>
      <c r="D74" s="41" t="s">
        <v>73</v>
      </c>
      <c r="E74" s="41"/>
      <c r="F74" s="41" t="s">
        <v>74</v>
      </c>
    </row>
    <row r="75" spans="1:6" x14ac:dyDescent="0.25">
      <c r="B75" s="41"/>
      <c r="C75" s="41"/>
      <c r="D75" s="41" t="s">
        <v>75</v>
      </c>
      <c r="E75" s="41"/>
      <c r="F75" s="41" t="s">
        <v>76</v>
      </c>
    </row>
    <row r="76" spans="1:6" x14ac:dyDescent="0.25">
      <c r="B76" s="41"/>
      <c r="C76" s="41"/>
      <c r="D76" s="41" t="s">
        <v>77</v>
      </c>
      <c r="E76" s="41"/>
      <c r="F76" s="41"/>
    </row>
    <row r="77" spans="1:6" x14ac:dyDescent="0.25">
      <c r="B77" s="41"/>
      <c r="C77" s="41"/>
      <c r="D77" s="41" t="s">
        <v>78</v>
      </c>
      <c r="E77" s="41"/>
      <c r="F77" s="41"/>
    </row>
    <row r="78" spans="1:6" x14ac:dyDescent="0.25">
      <c r="B78" s="41"/>
      <c r="C78" s="41"/>
      <c r="D78" s="41" t="s">
        <v>79</v>
      </c>
      <c r="E78" s="41"/>
      <c r="F78" s="41"/>
    </row>
    <row r="79" spans="1:6" x14ac:dyDescent="0.25">
      <c r="B79" s="41"/>
      <c r="C79" s="41"/>
      <c r="D79" s="41" t="s">
        <v>80</v>
      </c>
      <c r="E79" s="41"/>
      <c r="F79" s="41"/>
    </row>
    <row r="83" spans="2:3" x14ac:dyDescent="0.25">
      <c r="B83" s="15" t="s">
        <v>25</v>
      </c>
      <c r="C83" s="15" t="s">
        <v>26</v>
      </c>
    </row>
    <row r="84" spans="2:3" x14ac:dyDescent="0.25">
      <c r="B84" s="50" t="s">
        <v>34</v>
      </c>
      <c r="C84" s="50">
        <v>1</v>
      </c>
    </row>
    <row r="85" spans="2:3" x14ac:dyDescent="0.25">
      <c r="B85" s="50" t="s">
        <v>42</v>
      </c>
      <c r="C85" s="50">
        <v>2</v>
      </c>
    </row>
    <row r="86" spans="2:3" x14ac:dyDescent="0.25">
      <c r="B86" s="50" t="s">
        <v>49</v>
      </c>
      <c r="C86" s="50">
        <v>3</v>
      </c>
    </row>
    <row r="87" spans="2:3" x14ac:dyDescent="0.25">
      <c r="B87" s="50" t="s">
        <v>55</v>
      </c>
      <c r="C87" s="50">
        <v>4</v>
      </c>
    </row>
    <row r="88" spans="2:3" x14ac:dyDescent="0.25">
      <c r="C88" s="50">
        <v>5</v>
      </c>
    </row>
    <row r="89" spans="2:3" x14ac:dyDescent="0.25">
      <c r="C89" s="50">
        <v>6</v>
      </c>
    </row>
    <row r="90" spans="2:3" x14ac:dyDescent="0.25">
      <c r="C90" s="50">
        <v>7</v>
      </c>
    </row>
    <row r="91" spans="2:3" x14ac:dyDescent="0.25">
      <c r="C91" s="50">
        <v>8</v>
      </c>
    </row>
    <row r="92" spans="2:3" x14ac:dyDescent="0.25">
      <c r="C92" s="50">
        <v>9</v>
      </c>
    </row>
    <row r="93" spans="2:3" x14ac:dyDescent="0.25">
      <c r="C93" s="50">
        <v>10</v>
      </c>
    </row>
    <row r="94" spans="2:3" x14ac:dyDescent="0.25">
      <c r="C94" s="50">
        <v>11</v>
      </c>
    </row>
    <row r="95" spans="2:3" x14ac:dyDescent="0.25">
      <c r="C95" s="50">
        <v>12</v>
      </c>
    </row>
    <row r="96" spans="2:3" x14ac:dyDescent="0.25">
      <c r="C96" s="50">
        <v>13</v>
      </c>
    </row>
    <row r="97" spans="3:3" x14ac:dyDescent="0.25">
      <c r="C97" s="50">
        <v>14</v>
      </c>
    </row>
    <row r="98" spans="3:3" x14ac:dyDescent="0.25">
      <c r="C98" s="50">
        <v>15</v>
      </c>
    </row>
    <row r="99" spans="3:3" x14ac:dyDescent="0.25">
      <c r="C99" s="50">
        <v>16</v>
      </c>
    </row>
    <row r="100" spans="3:3" x14ac:dyDescent="0.25">
      <c r="C100" s="50">
        <v>17</v>
      </c>
    </row>
    <row r="101" spans="3:3" x14ac:dyDescent="0.25">
      <c r="C101" s="50">
        <v>18</v>
      </c>
    </row>
    <row r="102" spans="3:3" x14ac:dyDescent="0.25">
      <c r="C102" s="50">
        <v>19</v>
      </c>
    </row>
    <row r="103" spans="3:3" x14ac:dyDescent="0.25">
      <c r="C103" s="50">
        <v>20</v>
      </c>
    </row>
    <row r="104" spans="3:3" x14ac:dyDescent="0.25">
      <c r="C104" s="50">
        <v>21</v>
      </c>
    </row>
    <row r="105" spans="3:3" x14ac:dyDescent="0.25">
      <c r="C105" s="50">
        <v>22</v>
      </c>
    </row>
    <row r="106" spans="3:3" x14ac:dyDescent="0.25">
      <c r="C106" s="50">
        <v>23</v>
      </c>
    </row>
    <row r="107" spans="3:3" x14ac:dyDescent="0.25">
      <c r="C107" s="50">
        <v>24</v>
      </c>
    </row>
    <row r="108" spans="3:3" x14ac:dyDescent="0.25">
      <c r="C108" s="50">
        <v>25</v>
      </c>
    </row>
    <row r="109" spans="3:3" x14ac:dyDescent="0.25">
      <c r="C109" s="50">
        <v>26</v>
      </c>
    </row>
    <row r="110" spans="3:3" x14ac:dyDescent="0.25">
      <c r="C110" s="50">
        <v>27</v>
      </c>
    </row>
    <row r="111" spans="3:3" x14ac:dyDescent="0.25">
      <c r="C111" s="50">
        <v>28</v>
      </c>
    </row>
    <row r="112" spans="3:3" x14ac:dyDescent="0.25">
      <c r="C112" s="50">
        <v>29</v>
      </c>
    </row>
    <row r="113" spans="3:3" x14ac:dyDescent="0.25">
      <c r="C113" s="50">
        <v>30</v>
      </c>
    </row>
    <row r="114" spans="3:3" x14ac:dyDescent="0.25">
      <c r="C114" s="50">
        <v>31</v>
      </c>
    </row>
    <row r="115" spans="3:3" x14ac:dyDescent="0.25">
      <c r="C115" s="50">
        <v>32</v>
      </c>
    </row>
    <row r="116" spans="3:3" x14ac:dyDescent="0.25">
      <c r="C116" s="50">
        <v>33</v>
      </c>
    </row>
    <row r="117" spans="3:3" x14ac:dyDescent="0.25">
      <c r="C117" s="50">
        <v>34</v>
      </c>
    </row>
    <row r="118" spans="3:3" x14ac:dyDescent="0.25">
      <c r="C118" s="50">
        <v>35</v>
      </c>
    </row>
    <row r="119" spans="3:3" x14ac:dyDescent="0.25">
      <c r="C119" s="50">
        <v>36</v>
      </c>
    </row>
    <row r="120" spans="3:3" x14ac:dyDescent="0.25">
      <c r="C120" s="50">
        <v>37</v>
      </c>
    </row>
    <row r="121" spans="3:3" x14ac:dyDescent="0.25">
      <c r="C121" s="50">
        <v>38</v>
      </c>
    </row>
    <row r="122" spans="3:3" x14ac:dyDescent="0.25">
      <c r="C122" s="50">
        <v>39</v>
      </c>
    </row>
    <row r="123" spans="3:3" x14ac:dyDescent="0.25">
      <c r="C123" s="50">
        <v>40</v>
      </c>
    </row>
    <row r="124" spans="3:3" x14ac:dyDescent="0.25">
      <c r="C124" s="50">
        <v>41</v>
      </c>
    </row>
    <row r="125" spans="3:3" x14ac:dyDescent="0.25">
      <c r="C125" s="50">
        <v>42</v>
      </c>
    </row>
    <row r="126" spans="3:3" x14ac:dyDescent="0.25">
      <c r="C126" s="50">
        <v>43</v>
      </c>
    </row>
    <row r="127" spans="3:3" x14ac:dyDescent="0.25">
      <c r="C127" s="50">
        <v>44</v>
      </c>
    </row>
    <row r="128" spans="3:3" x14ac:dyDescent="0.25">
      <c r="C128" s="50">
        <v>45</v>
      </c>
    </row>
    <row r="129" spans="3:3" x14ac:dyDescent="0.25">
      <c r="C129" s="50">
        <v>46</v>
      </c>
    </row>
    <row r="130" spans="3:3" x14ac:dyDescent="0.25">
      <c r="C130" s="50">
        <v>47</v>
      </c>
    </row>
    <row r="131" spans="3:3" x14ac:dyDescent="0.25">
      <c r="C131" s="50">
        <v>48</v>
      </c>
    </row>
    <row r="132" spans="3:3" x14ac:dyDescent="0.25">
      <c r="C132" s="50">
        <v>49</v>
      </c>
    </row>
    <row r="133" spans="3:3" x14ac:dyDescent="0.25">
      <c r="C133" s="50">
        <v>50</v>
      </c>
    </row>
  </sheetData>
  <mergeCells count="14">
    <mergeCell ref="B32:F32"/>
    <mergeCell ref="A1:F1"/>
    <mergeCell ref="A27:F27"/>
    <mergeCell ref="B3:E3"/>
    <mergeCell ref="B4:E4"/>
    <mergeCell ref="B18:D18"/>
    <mergeCell ref="B17:D17"/>
    <mergeCell ref="B16:D16"/>
    <mergeCell ref="A11:F11"/>
    <mergeCell ref="B7:E7"/>
    <mergeCell ref="B6:E6"/>
    <mergeCell ref="B5:E5"/>
    <mergeCell ref="B9:E9"/>
    <mergeCell ref="B8:E8"/>
  </mergeCells>
  <dataValidations count="10">
    <dataValidation type="list" showInputMessage="1" showErrorMessage="1" promptTitle="Optimisation Choice" prompt="Please select your choice of optimisation" sqref="B30" xr:uid="{00000000-0002-0000-0200-000000000000}">
      <formula1>$A$28:$A$29</formula1>
    </dataValidation>
    <dataValidation type="list" showInputMessage="1" showErrorMessage="1" sqref="B21" xr:uid="{00000000-0002-0000-0200-000001000000}">
      <formula1>$C$64:$C$67</formula1>
    </dataValidation>
    <dataValidation type="list" showInputMessage="1" showErrorMessage="1" sqref="B22" xr:uid="{00000000-0002-0000-0200-000002000000}">
      <formula1>$D$64:$D$79</formula1>
    </dataValidation>
    <dataValidation type="list" showInputMessage="1" showErrorMessage="1" sqref="B23" xr:uid="{00000000-0002-0000-0200-000003000000}">
      <formula1>$E$64:$E$67</formula1>
    </dataValidation>
    <dataValidation type="list" showInputMessage="1" showErrorMessage="1" sqref="B24" xr:uid="{00000000-0002-0000-0200-000004000000}">
      <formula1>$F$64:$F$75</formula1>
    </dataValidation>
    <dataValidation type="list" showInputMessage="1" showErrorMessage="1" sqref="B34:F34" xr:uid="{00000000-0002-0000-0200-000005000000}">
      <formula1>$A$64:$A$65</formula1>
    </dataValidation>
    <dataValidation type="list" showInputMessage="1" showErrorMessage="1" sqref="B35:F35" xr:uid="{00000000-0002-0000-0200-000006000000}">
      <formula1>$B$64:$B$72</formula1>
    </dataValidation>
    <dataValidation type="list" showInputMessage="1" showErrorMessage="1" sqref="B25" xr:uid="{00000000-0002-0000-0200-000008000000}">
      <formula1>$B$84:$B$87</formula1>
    </dataValidation>
    <dataValidation type="list" showInputMessage="1" showErrorMessage="1" prompt="Please select the number of energy planning periods_x000a_" sqref="B31" xr:uid="{00000000-0002-0000-0200-000007000000}">
      <formula1>$C$84:$C$133</formula1>
    </dataValidation>
    <dataValidation type="list" showInputMessage="1" showErrorMessage="1" sqref="B39:F40" xr:uid="{D2059D65-3CA2-4755-8D40-3AE3E9839D85}">
      <formula1>$C$84:$C$133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E14"/>
  <sheetViews>
    <sheetView showGridLines="0" zoomScale="80" zoomScaleNormal="80" zoomScaleSheetLayoutView="50" workbookViewId="0">
      <selection activeCell="F12" sqref="F12"/>
    </sheetView>
  </sheetViews>
  <sheetFormatPr defaultRowHeight="15" x14ac:dyDescent="0.25"/>
  <cols>
    <col min="1" max="10" width="25.5703125" style="44" customWidth="1"/>
    <col min="11" max="47" width="9.140625" style="44" customWidth="1"/>
    <col min="48" max="16384" width="9.140625" style="44"/>
  </cols>
  <sheetData>
    <row r="1" spans="1:5" ht="23.25" customHeight="1" x14ac:dyDescent="0.25">
      <c r="A1" s="6" t="s">
        <v>132</v>
      </c>
      <c r="B1" s="41"/>
      <c r="C1" s="41"/>
      <c r="D1" s="41"/>
    </row>
    <row r="2" spans="1:5" ht="23.25" customHeight="1" x14ac:dyDescent="0.25">
      <c r="A2" s="2" t="s">
        <v>133</v>
      </c>
      <c r="B2" s="64" t="s">
        <v>134</v>
      </c>
      <c r="C2" s="59"/>
      <c r="D2" s="65"/>
    </row>
    <row r="3" spans="1:5" ht="23.25" customHeight="1" x14ac:dyDescent="0.25">
      <c r="A3" s="7" t="s">
        <v>135</v>
      </c>
      <c r="B3" s="64" t="s">
        <v>136</v>
      </c>
      <c r="C3" s="59"/>
      <c r="D3" s="65"/>
    </row>
    <row r="4" spans="1:5" ht="23.25" customHeight="1" x14ac:dyDescent="0.25">
      <c r="A4" s="7" t="s">
        <v>137</v>
      </c>
      <c r="B4" s="64" t="s">
        <v>138</v>
      </c>
      <c r="C4" s="59"/>
      <c r="D4" s="65"/>
    </row>
    <row r="5" spans="1:5" ht="23.25" customHeight="1" x14ac:dyDescent="0.25">
      <c r="A5" s="8" t="s">
        <v>139</v>
      </c>
      <c r="B5" s="64" t="s">
        <v>140</v>
      </c>
      <c r="C5" s="59"/>
      <c r="D5" s="65"/>
    </row>
    <row r="6" spans="1:5" ht="23.25" customHeight="1" x14ac:dyDescent="0.25">
      <c r="A6" s="41"/>
      <c r="B6" s="41"/>
      <c r="C6" s="41"/>
      <c r="D6" s="41"/>
    </row>
    <row r="7" spans="1:5" ht="23.25" customHeight="1" x14ac:dyDescent="0.25">
      <c r="A7" s="53" t="s">
        <v>141</v>
      </c>
      <c r="B7" s="66"/>
      <c r="C7" s="66"/>
      <c r="D7" s="66"/>
      <c r="E7" s="66"/>
    </row>
    <row r="8" spans="1:5" ht="23.25" customHeight="1" x14ac:dyDescent="0.25">
      <c r="A8" s="43" t="s">
        <v>133</v>
      </c>
      <c r="B8" s="43" t="s">
        <v>142</v>
      </c>
      <c r="C8" s="43" t="s">
        <v>143</v>
      </c>
      <c r="D8" s="43" t="s">
        <v>144</v>
      </c>
      <c r="E8" s="43" t="s">
        <v>139</v>
      </c>
    </row>
    <row r="9" spans="1:5" ht="23.25" customHeight="1" x14ac:dyDescent="0.25">
      <c r="A9" s="4">
        <v>1</v>
      </c>
      <c r="B9" s="22">
        <v>10</v>
      </c>
      <c r="C9" s="22">
        <v>10</v>
      </c>
      <c r="D9" s="4">
        <v>30</v>
      </c>
      <c r="E9" s="30">
        <v>5000</v>
      </c>
    </row>
    <row r="10" spans="1:5" ht="23.25" customHeight="1" x14ac:dyDescent="0.25">
      <c r="A10" s="4">
        <v>2</v>
      </c>
      <c r="B10" s="22">
        <v>20</v>
      </c>
      <c r="C10" s="22">
        <v>20</v>
      </c>
      <c r="D10" s="4">
        <v>25</v>
      </c>
      <c r="E10" s="30">
        <v>5500</v>
      </c>
    </row>
    <row r="11" spans="1:5" ht="23.25" customHeight="1" x14ac:dyDescent="0.25">
      <c r="A11" s="4">
        <v>3</v>
      </c>
      <c r="B11" s="22">
        <v>30</v>
      </c>
      <c r="C11" s="22">
        <v>30</v>
      </c>
      <c r="D11" s="4">
        <v>20</v>
      </c>
      <c r="E11" s="30">
        <v>6000</v>
      </c>
    </row>
    <row r="12" spans="1:5" ht="23.25" customHeight="1" x14ac:dyDescent="0.25">
      <c r="A12" s="4">
        <v>4</v>
      </c>
      <c r="B12" s="22">
        <v>40</v>
      </c>
      <c r="C12" s="22">
        <v>40</v>
      </c>
      <c r="D12" s="4">
        <v>15</v>
      </c>
      <c r="E12" s="30">
        <v>6500</v>
      </c>
    </row>
    <row r="13" spans="1:5" ht="23.25" customHeight="1" x14ac:dyDescent="0.25">
      <c r="A13" s="4">
        <v>5</v>
      </c>
      <c r="B13" s="22">
        <v>50</v>
      </c>
      <c r="C13" s="22">
        <v>50</v>
      </c>
      <c r="D13" s="4">
        <v>10</v>
      </c>
      <c r="E13" s="30">
        <v>7000</v>
      </c>
    </row>
    <row r="14" spans="1:5" ht="23.25" customHeight="1" x14ac:dyDescent="0.25">
      <c r="A14" s="4">
        <v>6</v>
      </c>
      <c r="B14" s="22">
        <v>60</v>
      </c>
      <c r="C14" s="22">
        <v>60</v>
      </c>
      <c r="D14" s="4">
        <v>5</v>
      </c>
      <c r="E14" s="30">
        <v>7500</v>
      </c>
    </row>
  </sheetData>
  <mergeCells count="5">
    <mergeCell ref="B5:D5"/>
    <mergeCell ref="B2:D2"/>
    <mergeCell ref="B3:D3"/>
    <mergeCell ref="B4:D4"/>
    <mergeCell ref="A7:E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I19"/>
  <sheetViews>
    <sheetView showGridLines="0" zoomScale="80" zoomScaleNormal="80" zoomScaleSheetLayoutView="50" workbookViewId="0">
      <selection activeCell="C13" sqref="C13"/>
    </sheetView>
  </sheetViews>
  <sheetFormatPr defaultRowHeight="15" x14ac:dyDescent="0.25"/>
  <cols>
    <col min="1" max="3" width="21.5703125" style="45" customWidth="1"/>
    <col min="4" max="4" width="28.28515625" style="45" customWidth="1"/>
    <col min="5" max="9" width="21.5703125" style="45" customWidth="1"/>
    <col min="10" max="81" width="9.140625" style="45" customWidth="1"/>
    <col min="82" max="16384" width="9.140625" style="45"/>
  </cols>
  <sheetData>
    <row r="1" spans="1:9" ht="23.25" customHeight="1" x14ac:dyDescent="0.25">
      <c r="A1" s="6" t="s">
        <v>145</v>
      </c>
      <c r="B1" s="41"/>
      <c r="C1" s="41"/>
      <c r="D1" s="41"/>
      <c r="E1" s="41"/>
      <c r="F1" s="41"/>
      <c r="G1" s="41"/>
    </row>
    <row r="2" spans="1:9" ht="23.25" customHeight="1" x14ac:dyDescent="0.25">
      <c r="A2" s="2" t="s">
        <v>133</v>
      </c>
      <c r="B2" s="55" t="s">
        <v>134</v>
      </c>
      <c r="C2" s="56"/>
      <c r="D2" s="56"/>
      <c r="E2" s="57"/>
      <c r="G2" s="42"/>
      <c r="H2" s="52"/>
      <c r="I2" s="67"/>
    </row>
    <row r="3" spans="1:9" ht="23.25" customHeight="1" x14ac:dyDescent="0.25">
      <c r="A3" s="14" t="s">
        <v>29</v>
      </c>
      <c r="B3" s="55" t="s">
        <v>146</v>
      </c>
      <c r="C3" s="56"/>
      <c r="D3" s="56"/>
      <c r="E3" s="57"/>
      <c r="G3" s="42"/>
      <c r="H3" s="52"/>
      <c r="I3" s="67"/>
    </row>
    <row r="4" spans="1:9" ht="23.25" customHeight="1" x14ac:dyDescent="0.25">
      <c r="A4" s="14" t="s">
        <v>50</v>
      </c>
      <c r="B4" s="55" t="s">
        <v>147</v>
      </c>
      <c r="C4" s="56"/>
      <c r="D4" s="56"/>
      <c r="E4" s="57"/>
      <c r="G4" s="42"/>
      <c r="H4" s="52"/>
      <c r="I4" s="67"/>
    </row>
    <row r="5" spans="1:9" ht="23.25" customHeight="1" x14ac:dyDescent="0.25">
      <c r="A5" s="14" t="s">
        <v>44</v>
      </c>
      <c r="B5" s="55" t="s">
        <v>148</v>
      </c>
      <c r="C5" s="56"/>
      <c r="D5" s="56"/>
      <c r="E5" s="57"/>
      <c r="F5" s="41"/>
      <c r="G5" s="41"/>
    </row>
    <row r="6" spans="1:9" ht="23.25" customHeight="1" x14ac:dyDescent="0.25">
      <c r="A6" s="14" t="s">
        <v>56</v>
      </c>
      <c r="B6" s="55" t="s">
        <v>149</v>
      </c>
      <c r="C6" s="56"/>
      <c r="D6" s="56"/>
      <c r="E6" s="57"/>
      <c r="F6" s="41"/>
      <c r="G6" s="41"/>
    </row>
    <row r="7" spans="1:9" ht="23.25" customHeight="1" x14ac:dyDescent="0.25">
      <c r="A7" s="27" t="s">
        <v>59</v>
      </c>
      <c r="B7" s="55" t="s">
        <v>150</v>
      </c>
      <c r="C7" s="56"/>
      <c r="D7" s="56"/>
      <c r="E7" s="57"/>
      <c r="F7" s="41"/>
      <c r="G7" s="41"/>
    </row>
    <row r="8" spans="1:9" ht="23.25" customHeight="1" x14ac:dyDescent="0.25">
      <c r="A8" s="27" t="s">
        <v>62</v>
      </c>
      <c r="B8" s="55" t="s">
        <v>151</v>
      </c>
      <c r="C8" s="56"/>
      <c r="D8" s="56"/>
      <c r="E8" s="57"/>
      <c r="F8" s="41"/>
      <c r="G8" s="41"/>
    </row>
    <row r="9" spans="1:9" ht="23.25" customHeight="1" x14ac:dyDescent="0.25">
      <c r="A9" s="27" t="s">
        <v>65</v>
      </c>
      <c r="B9" s="55" t="s">
        <v>152</v>
      </c>
      <c r="C9" s="56"/>
      <c r="D9" s="56"/>
      <c r="E9" s="57"/>
      <c r="F9" s="41"/>
      <c r="G9" s="41"/>
    </row>
    <row r="10" spans="1:9" ht="23.25" customHeight="1" x14ac:dyDescent="0.25">
      <c r="A10" s="27" t="s">
        <v>68</v>
      </c>
      <c r="B10" s="55" t="s">
        <v>153</v>
      </c>
      <c r="C10" s="56"/>
      <c r="D10" s="56"/>
      <c r="E10" s="57"/>
      <c r="F10" s="41"/>
      <c r="G10" s="41"/>
    </row>
    <row r="11" spans="1:9" ht="23.25" customHeight="1" x14ac:dyDescent="0.25">
      <c r="A11" s="41"/>
      <c r="B11" s="41"/>
      <c r="C11" s="41"/>
      <c r="D11" s="41"/>
      <c r="E11" s="41"/>
      <c r="F11" s="41"/>
      <c r="G11" s="41"/>
    </row>
    <row r="12" spans="1:9" ht="23.25" customHeight="1" x14ac:dyDescent="0.25">
      <c r="A12" s="53" t="s">
        <v>154</v>
      </c>
      <c r="B12" s="67"/>
      <c r="C12" s="67"/>
      <c r="D12" s="67"/>
      <c r="E12" s="67"/>
      <c r="F12" s="67"/>
      <c r="G12" s="67"/>
      <c r="H12" s="67"/>
      <c r="I12" s="67"/>
    </row>
    <row r="13" spans="1:9" ht="23.25" customHeight="1" x14ac:dyDescent="0.25">
      <c r="A13" s="43" t="s">
        <v>133</v>
      </c>
      <c r="B13" s="43" t="s">
        <v>29</v>
      </c>
      <c r="C13" s="43" t="s">
        <v>50</v>
      </c>
      <c r="D13" s="43" t="s">
        <v>44</v>
      </c>
      <c r="E13" s="43" t="s">
        <v>56</v>
      </c>
      <c r="F13" s="43" t="s">
        <v>59</v>
      </c>
      <c r="G13" s="43" t="s">
        <v>62</v>
      </c>
      <c r="H13" s="43" t="s">
        <v>65</v>
      </c>
      <c r="I13" s="43" t="s">
        <v>68</v>
      </c>
    </row>
    <row r="14" spans="1:9" ht="23.25" customHeight="1" x14ac:dyDescent="0.25">
      <c r="A14" s="4">
        <v>1</v>
      </c>
      <c r="B14" s="4">
        <v>165</v>
      </c>
      <c r="C14" s="4">
        <v>165</v>
      </c>
      <c r="D14" s="4">
        <v>110</v>
      </c>
      <c r="E14" s="4">
        <v>51</v>
      </c>
      <c r="F14" s="4">
        <v>50</v>
      </c>
      <c r="G14" s="4">
        <v>60</v>
      </c>
      <c r="H14" s="4">
        <v>101</v>
      </c>
      <c r="I14" s="4">
        <v>101</v>
      </c>
    </row>
    <row r="15" spans="1:9" ht="23.25" customHeight="1" x14ac:dyDescent="0.25">
      <c r="A15" s="4">
        <v>2</v>
      </c>
      <c r="B15" s="4">
        <v>160</v>
      </c>
      <c r="C15" s="4">
        <v>160</v>
      </c>
      <c r="D15" s="4">
        <v>105</v>
      </c>
      <c r="E15" s="4">
        <v>45</v>
      </c>
      <c r="F15" s="4">
        <v>50</v>
      </c>
      <c r="G15" s="4">
        <v>60</v>
      </c>
      <c r="H15" s="4">
        <v>101</v>
      </c>
      <c r="I15" s="4">
        <v>101</v>
      </c>
    </row>
    <row r="16" spans="1:9" ht="23.25" customHeight="1" x14ac:dyDescent="0.25">
      <c r="A16" s="4">
        <v>3</v>
      </c>
      <c r="B16" s="4">
        <v>160</v>
      </c>
      <c r="C16" s="4">
        <v>160</v>
      </c>
      <c r="D16" s="4">
        <v>105</v>
      </c>
      <c r="E16" s="4">
        <v>40</v>
      </c>
      <c r="F16" s="4">
        <v>50</v>
      </c>
      <c r="G16" s="4">
        <v>60</v>
      </c>
      <c r="H16" s="4">
        <v>101</v>
      </c>
      <c r="I16" s="4">
        <v>101</v>
      </c>
    </row>
    <row r="17" spans="1:9" ht="23.25" customHeight="1" x14ac:dyDescent="0.25">
      <c r="A17" s="4">
        <v>4</v>
      </c>
      <c r="B17" s="4">
        <v>160</v>
      </c>
      <c r="C17" s="4">
        <v>160</v>
      </c>
      <c r="D17" s="4">
        <v>105</v>
      </c>
      <c r="E17" s="4">
        <v>40</v>
      </c>
      <c r="F17" s="4">
        <v>50</v>
      </c>
      <c r="G17" s="4">
        <v>60</v>
      </c>
      <c r="H17" s="4">
        <v>101</v>
      </c>
      <c r="I17" s="4">
        <v>101</v>
      </c>
    </row>
    <row r="18" spans="1:9" ht="23.25" customHeight="1" x14ac:dyDescent="0.25">
      <c r="A18" s="4">
        <v>5</v>
      </c>
      <c r="B18" s="4">
        <v>160</v>
      </c>
      <c r="C18" s="4">
        <v>160</v>
      </c>
      <c r="D18" s="4">
        <v>105</v>
      </c>
      <c r="E18" s="4">
        <v>40</v>
      </c>
      <c r="F18" s="4">
        <v>50</v>
      </c>
      <c r="G18" s="4">
        <v>60</v>
      </c>
      <c r="H18" s="4">
        <v>101</v>
      </c>
      <c r="I18" s="4">
        <v>101</v>
      </c>
    </row>
    <row r="19" spans="1:9" ht="23.25" customHeight="1" x14ac:dyDescent="0.25">
      <c r="A19" s="4">
        <v>6</v>
      </c>
      <c r="B19" s="4">
        <v>160</v>
      </c>
      <c r="C19" s="4">
        <v>160</v>
      </c>
      <c r="D19" s="4">
        <v>105</v>
      </c>
      <c r="E19" s="4">
        <v>40</v>
      </c>
      <c r="F19" s="4">
        <v>50</v>
      </c>
      <c r="G19" s="4">
        <v>60</v>
      </c>
      <c r="H19" s="4">
        <v>101</v>
      </c>
      <c r="I19" s="4">
        <v>101</v>
      </c>
    </row>
  </sheetData>
  <mergeCells count="13">
    <mergeCell ref="H4:I4"/>
    <mergeCell ref="H3:I3"/>
    <mergeCell ref="H2:I2"/>
    <mergeCell ref="B6:E6"/>
    <mergeCell ref="B5:E5"/>
    <mergeCell ref="B4:E4"/>
    <mergeCell ref="B3:E3"/>
    <mergeCell ref="B2:E2"/>
    <mergeCell ref="A12:I12"/>
    <mergeCell ref="B10:E10"/>
    <mergeCell ref="B9:E9"/>
    <mergeCell ref="B8:E8"/>
    <mergeCell ref="B7:E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G16"/>
  <sheetViews>
    <sheetView showGridLines="0" zoomScale="80" zoomScaleNormal="80" zoomScaleSheetLayoutView="50" workbookViewId="0">
      <selection activeCell="G10" sqref="G10:G16"/>
    </sheetView>
  </sheetViews>
  <sheetFormatPr defaultRowHeight="15" x14ac:dyDescent="0.25"/>
  <cols>
    <col min="1" max="3" width="21.5703125" style="45" customWidth="1"/>
    <col min="4" max="4" width="25.42578125" style="45" customWidth="1"/>
    <col min="5" max="6" width="21.5703125" style="45" customWidth="1"/>
    <col min="7" max="7" width="21.7109375" style="45" customWidth="1"/>
    <col min="8" max="43" width="9.140625" style="45" customWidth="1"/>
    <col min="44" max="16384" width="9.140625" style="45"/>
  </cols>
  <sheetData>
    <row r="1" spans="1:7" ht="23.25" customHeight="1" x14ac:dyDescent="0.25">
      <c r="A1" s="6" t="s">
        <v>155</v>
      </c>
      <c r="B1" s="41"/>
      <c r="C1" s="41"/>
      <c r="D1" s="41"/>
      <c r="E1" s="41"/>
      <c r="F1" s="41"/>
    </row>
    <row r="2" spans="1:7" ht="23.25" customHeight="1" x14ac:dyDescent="0.25">
      <c r="A2" s="2" t="s">
        <v>133</v>
      </c>
      <c r="B2" s="64" t="s">
        <v>134</v>
      </c>
      <c r="C2" s="59"/>
      <c r="D2" s="65"/>
      <c r="E2" s="41"/>
      <c r="F2" s="42"/>
    </row>
    <row r="3" spans="1:7" ht="23.25" customHeight="1" x14ac:dyDescent="0.25">
      <c r="A3" s="33" t="s">
        <v>56</v>
      </c>
      <c r="B3" s="68" t="s">
        <v>156</v>
      </c>
      <c r="C3" s="59"/>
      <c r="D3" s="60"/>
      <c r="E3" s="41"/>
      <c r="F3" s="42"/>
    </row>
    <row r="4" spans="1:7" ht="23.25" customHeight="1" x14ac:dyDescent="0.25">
      <c r="A4" s="33" t="s">
        <v>59</v>
      </c>
      <c r="B4" s="68" t="s">
        <v>157</v>
      </c>
      <c r="C4" s="59"/>
      <c r="D4" s="60"/>
      <c r="E4" s="41"/>
      <c r="F4" s="42"/>
    </row>
    <row r="5" spans="1:7" ht="23.25" customHeight="1" x14ac:dyDescent="0.25">
      <c r="A5" s="33" t="s">
        <v>65</v>
      </c>
      <c r="B5" s="68" t="s">
        <v>158</v>
      </c>
      <c r="C5" s="59"/>
      <c r="D5" s="60"/>
      <c r="E5" s="41"/>
      <c r="F5" s="41"/>
    </row>
    <row r="6" spans="1:7" ht="23.25" customHeight="1" x14ac:dyDescent="0.25">
      <c r="A6" s="33" t="s">
        <v>62</v>
      </c>
      <c r="B6" s="68" t="s">
        <v>159</v>
      </c>
      <c r="C6" s="59"/>
      <c r="D6" s="60"/>
      <c r="E6" s="41"/>
      <c r="F6" s="41"/>
    </row>
    <row r="7" spans="1:7" ht="23.25" customHeight="1" x14ac:dyDescent="0.25">
      <c r="A7" s="33" t="s">
        <v>68</v>
      </c>
      <c r="B7" s="68" t="s">
        <v>160</v>
      </c>
      <c r="C7" s="59"/>
      <c r="D7" s="60"/>
      <c r="E7" s="41"/>
      <c r="F7" s="41"/>
    </row>
    <row r="8" spans="1:7" ht="23.25" customHeight="1" x14ac:dyDescent="0.25">
      <c r="A8" s="41"/>
      <c r="B8" s="41"/>
      <c r="C8" s="41"/>
      <c r="D8" s="41"/>
      <c r="E8" s="41"/>
      <c r="F8" s="41"/>
    </row>
    <row r="9" spans="1:7" ht="23.25" customHeight="1" x14ac:dyDescent="0.25">
      <c r="A9" s="53" t="s">
        <v>161</v>
      </c>
      <c r="B9" s="67"/>
      <c r="C9" s="67"/>
      <c r="D9" s="67"/>
      <c r="E9" s="67"/>
      <c r="F9" s="67"/>
    </row>
    <row r="10" spans="1:7" ht="23.25" customHeight="1" x14ac:dyDescent="0.25">
      <c r="A10" s="43" t="s">
        <v>133</v>
      </c>
      <c r="B10" s="43" t="s">
        <v>56</v>
      </c>
      <c r="C10" s="43" t="s">
        <v>59</v>
      </c>
      <c r="D10" s="43" t="s">
        <v>62</v>
      </c>
      <c r="E10" s="43" t="s">
        <v>65</v>
      </c>
      <c r="F10" s="43" t="s">
        <v>68</v>
      </c>
      <c r="G10" s="43" t="s">
        <v>162</v>
      </c>
    </row>
    <row r="11" spans="1:7" ht="23.25" customHeight="1" x14ac:dyDescent="0.25">
      <c r="A11" s="4">
        <v>1</v>
      </c>
      <c r="B11" s="12">
        <v>0.15</v>
      </c>
      <c r="C11" s="12">
        <v>0.15</v>
      </c>
      <c r="D11" s="12">
        <v>0.25</v>
      </c>
      <c r="E11" s="12">
        <v>0.3</v>
      </c>
      <c r="F11" s="12">
        <v>0.3</v>
      </c>
      <c r="G11" s="12">
        <v>0.6</v>
      </c>
    </row>
    <row r="12" spans="1:7" ht="23.25" customHeight="1" x14ac:dyDescent="0.25">
      <c r="A12" s="4">
        <v>2</v>
      </c>
      <c r="B12" s="12">
        <v>0.15</v>
      </c>
      <c r="C12" s="12">
        <v>0.15</v>
      </c>
      <c r="D12" s="12">
        <v>0.25</v>
      </c>
      <c r="E12" s="12">
        <v>0.3</v>
      </c>
      <c r="F12" s="12">
        <v>0.3</v>
      </c>
      <c r="G12" s="12">
        <v>0.55000000000000004</v>
      </c>
    </row>
    <row r="13" spans="1:7" ht="23.25" customHeight="1" x14ac:dyDescent="0.25">
      <c r="A13" s="4">
        <v>3</v>
      </c>
      <c r="B13" s="12">
        <v>0.15</v>
      </c>
      <c r="C13" s="12">
        <v>0.15</v>
      </c>
      <c r="D13" s="12">
        <v>0.25</v>
      </c>
      <c r="E13" s="12">
        <v>0.3</v>
      </c>
      <c r="F13" s="12">
        <v>0.3</v>
      </c>
      <c r="G13" s="12">
        <v>0.5</v>
      </c>
    </row>
    <row r="14" spans="1:7" ht="23.25" customHeight="1" x14ac:dyDescent="0.25">
      <c r="A14" s="4">
        <v>4</v>
      </c>
      <c r="B14" s="12">
        <v>0.15</v>
      </c>
      <c r="C14" s="12">
        <v>0.15</v>
      </c>
      <c r="D14" s="12">
        <v>0.25</v>
      </c>
      <c r="E14" s="12">
        <v>0.3</v>
      </c>
      <c r="F14" s="12">
        <v>0.3</v>
      </c>
      <c r="G14" s="12">
        <v>0.45</v>
      </c>
    </row>
    <row r="15" spans="1:7" ht="23.25" customHeight="1" x14ac:dyDescent="0.25">
      <c r="A15" s="4">
        <v>5</v>
      </c>
      <c r="B15" s="12">
        <v>0.15</v>
      </c>
      <c r="C15" s="12">
        <v>0.15</v>
      </c>
      <c r="D15" s="12">
        <v>0.25</v>
      </c>
      <c r="E15" s="12">
        <v>0.3</v>
      </c>
      <c r="F15" s="12">
        <v>0.3</v>
      </c>
      <c r="G15" s="12">
        <v>0.4</v>
      </c>
    </row>
    <row r="16" spans="1:7" ht="23.25" customHeight="1" x14ac:dyDescent="0.25">
      <c r="A16" s="4">
        <v>6</v>
      </c>
      <c r="B16" s="12">
        <v>0.15</v>
      </c>
      <c r="C16" s="12">
        <v>0.15</v>
      </c>
      <c r="D16" s="12">
        <v>0.25</v>
      </c>
      <c r="E16" s="12">
        <v>0.3</v>
      </c>
      <c r="F16" s="12">
        <v>0.3</v>
      </c>
      <c r="G16" s="12">
        <v>0.35</v>
      </c>
    </row>
  </sheetData>
  <mergeCells count="7">
    <mergeCell ref="B2:D2"/>
    <mergeCell ref="B6:D6"/>
    <mergeCell ref="B7:D7"/>
    <mergeCell ref="A9:F9"/>
    <mergeCell ref="B3:D3"/>
    <mergeCell ref="B4:D4"/>
    <mergeCell ref="B5:D5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G16"/>
  <sheetViews>
    <sheetView showGridLines="0" topLeftCell="A4" zoomScale="80" zoomScaleNormal="80" zoomScaleSheetLayoutView="50" workbookViewId="0">
      <selection activeCell="C18" sqref="C18"/>
    </sheetView>
  </sheetViews>
  <sheetFormatPr defaultRowHeight="15" x14ac:dyDescent="0.25"/>
  <cols>
    <col min="1" max="6" width="25.7109375" style="45" customWidth="1"/>
    <col min="7" max="7" width="21.42578125" style="45" customWidth="1"/>
    <col min="8" max="43" width="9.140625" style="45" customWidth="1"/>
    <col min="44" max="16384" width="9.140625" style="45"/>
  </cols>
  <sheetData>
    <row r="1" spans="1:7" ht="23.25" customHeight="1" x14ac:dyDescent="0.25">
      <c r="A1" s="6" t="s">
        <v>163</v>
      </c>
      <c r="B1" s="41"/>
      <c r="C1" s="41"/>
      <c r="D1" s="41"/>
      <c r="E1" s="41"/>
      <c r="F1" s="41"/>
    </row>
    <row r="2" spans="1:7" ht="23.25" customHeight="1" x14ac:dyDescent="0.25">
      <c r="A2" s="2" t="s">
        <v>133</v>
      </c>
      <c r="B2" s="64" t="s">
        <v>134</v>
      </c>
      <c r="C2" s="59"/>
      <c r="D2" s="65"/>
      <c r="E2" s="41"/>
      <c r="F2" s="42"/>
    </row>
    <row r="3" spans="1:7" ht="23.25" customHeight="1" x14ac:dyDescent="0.25">
      <c r="A3" s="33" t="s">
        <v>56</v>
      </c>
      <c r="B3" s="68" t="s">
        <v>164</v>
      </c>
      <c r="C3" s="59"/>
      <c r="D3" s="60"/>
      <c r="E3" s="41"/>
      <c r="F3" s="42"/>
    </row>
    <row r="4" spans="1:7" ht="23.25" customHeight="1" x14ac:dyDescent="0.25">
      <c r="A4" s="33" t="s">
        <v>59</v>
      </c>
      <c r="B4" s="69" t="s">
        <v>165</v>
      </c>
      <c r="C4" s="70"/>
      <c r="D4" s="71"/>
      <c r="E4" s="41"/>
      <c r="F4" s="42"/>
    </row>
    <row r="5" spans="1:7" ht="23.25" customHeight="1" x14ac:dyDescent="0.25">
      <c r="A5" s="33" t="s">
        <v>65</v>
      </c>
      <c r="B5" s="55" t="s">
        <v>166</v>
      </c>
      <c r="C5" s="56"/>
      <c r="D5" s="57"/>
      <c r="E5" s="41"/>
      <c r="F5" s="41"/>
    </row>
    <row r="6" spans="1:7" ht="23.25" customHeight="1" x14ac:dyDescent="0.25">
      <c r="A6" s="33" t="s">
        <v>62</v>
      </c>
      <c r="B6" s="55" t="s">
        <v>167</v>
      </c>
      <c r="C6" s="56"/>
      <c r="D6" s="57"/>
      <c r="E6" s="16">
        <f>1/0.000001/4/1000000</f>
        <v>0.25</v>
      </c>
      <c r="F6" s="41"/>
    </row>
    <row r="7" spans="1:7" ht="23.25" customHeight="1" x14ac:dyDescent="0.25">
      <c r="A7" s="33" t="s">
        <v>68</v>
      </c>
      <c r="B7" s="55" t="s">
        <v>168</v>
      </c>
      <c r="C7" s="56"/>
      <c r="D7" s="57"/>
      <c r="E7" s="41"/>
      <c r="F7" s="41"/>
    </row>
    <row r="8" spans="1:7" ht="23.25" customHeight="1" x14ac:dyDescent="0.25">
      <c r="A8" s="41"/>
      <c r="B8" s="41"/>
      <c r="C8" s="41"/>
      <c r="D8" s="41"/>
      <c r="E8" s="41"/>
      <c r="F8" s="41"/>
    </row>
    <row r="9" spans="1:7" ht="23.25" customHeight="1" x14ac:dyDescent="0.25">
      <c r="A9" s="53" t="s">
        <v>169</v>
      </c>
      <c r="B9" s="67"/>
      <c r="C9" s="67"/>
      <c r="D9" s="67"/>
      <c r="E9" s="67"/>
      <c r="F9" s="67"/>
    </row>
    <row r="10" spans="1:7" ht="23.25" customHeight="1" x14ac:dyDescent="0.25">
      <c r="A10" s="43" t="s">
        <v>133</v>
      </c>
      <c r="B10" s="43" t="s">
        <v>56</v>
      </c>
      <c r="C10" s="43" t="s">
        <v>59</v>
      </c>
      <c r="D10" s="43" t="s">
        <v>62</v>
      </c>
      <c r="E10" s="43" t="s">
        <v>65</v>
      </c>
      <c r="F10" s="43" t="s">
        <v>68</v>
      </c>
      <c r="G10" s="43" t="s">
        <v>162</v>
      </c>
    </row>
    <row r="11" spans="1:7" ht="23.25" customHeight="1" x14ac:dyDescent="0.25">
      <c r="A11" s="4">
        <v>1</v>
      </c>
      <c r="B11" s="4">
        <v>51</v>
      </c>
      <c r="C11" s="4">
        <v>50</v>
      </c>
      <c r="D11" s="4">
        <v>60</v>
      </c>
      <c r="E11" s="4">
        <v>101</v>
      </c>
      <c r="F11" s="4">
        <v>101</v>
      </c>
      <c r="G11" s="12">
        <v>0.25</v>
      </c>
    </row>
    <row r="12" spans="1:7" ht="23.25" customHeight="1" x14ac:dyDescent="0.25">
      <c r="A12" s="4">
        <v>2</v>
      </c>
      <c r="B12" s="4">
        <v>45</v>
      </c>
      <c r="C12" s="4">
        <v>50</v>
      </c>
      <c r="D12" s="4">
        <v>60</v>
      </c>
      <c r="E12" s="4">
        <v>101</v>
      </c>
      <c r="F12" s="4">
        <v>101</v>
      </c>
      <c r="G12" s="12">
        <v>0.25</v>
      </c>
    </row>
    <row r="13" spans="1:7" ht="23.25" customHeight="1" x14ac:dyDescent="0.25">
      <c r="A13" s="4">
        <v>3</v>
      </c>
      <c r="B13" s="4">
        <v>40</v>
      </c>
      <c r="C13" s="4">
        <v>50</v>
      </c>
      <c r="D13" s="4">
        <v>60</v>
      </c>
      <c r="E13" s="4">
        <v>101</v>
      </c>
      <c r="F13" s="4">
        <v>101</v>
      </c>
      <c r="G13" s="12">
        <v>0.25</v>
      </c>
    </row>
    <row r="14" spans="1:7" ht="23.25" customHeight="1" x14ac:dyDescent="0.25">
      <c r="A14" s="4">
        <v>4</v>
      </c>
      <c r="B14" s="4">
        <v>40</v>
      </c>
      <c r="C14" s="4">
        <v>50</v>
      </c>
      <c r="D14" s="4">
        <v>60</v>
      </c>
      <c r="E14" s="4">
        <v>101</v>
      </c>
      <c r="F14" s="4">
        <v>101</v>
      </c>
      <c r="G14" s="12">
        <v>0.25</v>
      </c>
    </row>
    <row r="15" spans="1:7" ht="23.25" customHeight="1" x14ac:dyDescent="0.25">
      <c r="A15" s="4">
        <v>5</v>
      </c>
      <c r="B15" s="4">
        <v>40</v>
      </c>
      <c r="C15" s="4">
        <v>50</v>
      </c>
      <c r="D15" s="4">
        <v>60</v>
      </c>
      <c r="E15" s="4">
        <v>101</v>
      </c>
      <c r="F15" s="4">
        <v>101</v>
      </c>
      <c r="G15" s="12">
        <v>0.25</v>
      </c>
    </row>
    <row r="16" spans="1:7" ht="23.25" customHeight="1" x14ac:dyDescent="0.25">
      <c r="A16" s="4">
        <v>6</v>
      </c>
      <c r="B16" s="4">
        <v>40</v>
      </c>
      <c r="C16" s="4">
        <v>50</v>
      </c>
      <c r="D16" s="4">
        <v>60</v>
      </c>
      <c r="E16" s="4">
        <v>101</v>
      </c>
      <c r="F16" s="4">
        <v>101</v>
      </c>
      <c r="G16" s="12">
        <v>0.25</v>
      </c>
    </row>
  </sheetData>
  <mergeCells count="7">
    <mergeCell ref="B2:D2"/>
    <mergeCell ref="B3:D3"/>
    <mergeCell ref="A9:F9"/>
    <mergeCell ref="B7:D7"/>
    <mergeCell ref="B4:D4"/>
    <mergeCell ref="B5:D5"/>
    <mergeCell ref="B6:D6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O27"/>
  <sheetViews>
    <sheetView showGridLines="0" topLeftCell="A18" zoomScale="80" zoomScaleNormal="80" zoomScaleSheetLayoutView="50" workbookViewId="0">
      <selection activeCell="C21" sqref="C21"/>
    </sheetView>
  </sheetViews>
  <sheetFormatPr defaultRowHeight="15" x14ac:dyDescent="0.25"/>
  <cols>
    <col min="1" max="3" width="21.5703125" style="45" customWidth="1"/>
    <col min="4" max="4" width="28.28515625" style="45" customWidth="1"/>
    <col min="5" max="9" width="21.5703125" style="45" customWidth="1"/>
    <col min="10" max="15" width="21.7109375" style="45" customWidth="1"/>
    <col min="16" max="82" width="9.140625" style="45" customWidth="1"/>
    <col min="83" max="16384" width="9.140625" style="45"/>
  </cols>
  <sheetData>
    <row r="1" spans="1:10" ht="23.25" customHeight="1" x14ac:dyDescent="0.25">
      <c r="A1" s="6" t="s">
        <v>170</v>
      </c>
      <c r="B1" s="41"/>
      <c r="C1" s="41"/>
      <c r="D1" s="41"/>
      <c r="E1" s="41"/>
      <c r="F1" s="41"/>
      <c r="G1" s="41"/>
    </row>
    <row r="2" spans="1:10" ht="23.25" customHeight="1" x14ac:dyDescent="0.25">
      <c r="A2" s="2" t="s">
        <v>133</v>
      </c>
      <c r="B2" s="55" t="s">
        <v>134</v>
      </c>
      <c r="C2" s="56"/>
      <c r="D2" s="56"/>
      <c r="E2" s="57"/>
      <c r="G2" s="3"/>
      <c r="H2" s="52" t="s">
        <v>102</v>
      </c>
      <c r="I2" s="67"/>
      <c r="J2" s="67"/>
    </row>
    <row r="3" spans="1:10" ht="23.25" customHeight="1" x14ac:dyDescent="0.25">
      <c r="A3" s="14" t="s">
        <v>29</v>
      </c>
      <c r="B3" s="55" t="s">
        <v>171</v>
      </c>
      <c r="C3" s="56"/>
      <c r="D3" s="56"/>
      <c r="E3" s="57"/>
      <c r="G3" s="5"/>
      <c r="H3" s="52" t="s">
        <v>103</v>
      </c>
      <c r="I3" s="67"/>
      <c r="J3" s="67"/>
    </row>
    <row r="4" spans="1:10" ht="23.25" customHeight="1" x14ac:dyDescent="0.25">
      <c r="A4" s="14" t="s">
        <v>37</v>
      </c>
      <c r="B4" s="55" t="s">
        <v>172</v>
      </c>
      <c r="C4" s="56"/>
      <c r="D4" s="56"/>
      <c r="E4" s="57"/>
      <c r="G4" s="43"/>
      <c r="H4" s="52" t="s">
        <v>104</v>
      </c>
      <c r="I4" s="67"/>
      <c r="J4" s="67"/>
    </row>
    <row r="5" spans="1:10" ht="23.25" customHeight="1" x14ac:dyDescent="0.25">
      <c r="A5" s="14" t="s">
        <v>44</v>
      </c>
      <c r="B5" s="55" t="s">
        <v>173</v>
      </c>
      <c r="C5" s="56"/>
      <c r="D5" s="56"/>
      <c r="E5" s="57"/>
      <c r="F5" s="41"/>
      <c r="G5" s="41"/>
    </row>
    <row r="6" spans="1:10" ht="23.25" customHeight="1" x14ac:dyDescent="0.25">
      <c r="A6" s="14" t="s">
        <v>56</v>
      </c>
      <c r="B6" s="55" t="s">
        <v>174</v>
      </c>
      <c r="C6" s="56"/>
      <c r="D6" s="56"/>
      <c r="E6" s="57"/>
      <c r="F6" s="41"/>
      <c r="G6" s="41"/>
    </row>
    <row r="7" spans="1:10" ht="23.25" customHeight="1" x14ac:dyDescent="0.25">
      <c r="A7" s="27" t="s">
        <v>59</v>
      </c>
      <c r="B7" s="55" t="s">
        <v>175</v>
      </c>
      <c r="C7" s="56"/>
      <c r="D7" s="56"/>
      <c r="E7" s="57"/>
      <c r="F7" s="41"/>
      <c r="G7" s="41"/>
    </row>
    <row r="8" spans="1:10" ht="23.25" customHeight="1" x14ac:dyDescent="0.25">
      <c r="A8" s="27" t="s">
        <v>62</v>
      </c>
      <c r="B8" s="55" t="s">
        <v>176</v>
      </c>
      <c r="C8" s="56"/>
      <c r="D8" s="56"/>
      <c r="E8" s="57"/>
      <c r="F8" s="41"/>
      <c r="G8" s="41"/>
    </row>
    <row r="9" spans="1:10" ht="23.25" customHeight="1" x14ac:dyDescent="0.25">
      <c r="A9" s="27" t="s">
        <v>65</v>
      </c>
      <c r="B9" s="55" t="s">
        <v>177</v>
      </c>
      <c r="C9" s="56"/>
      <c r="D9" s="56"/>
      <c r="E9" s="57"/>
      <c r="F9" s="41"/>
      <c r="G9" s="41"/>
    </row>
    <row r="10" spans="1:10" ht="23.25" customHeight="1" x14ac:dyDescent="0.25">
      <c r="A10" s="27" t="s">
        <v>68</v>
      </c>
      <c r="B10" s="55" t="s">
        <v>178</v>
      </c>
      <c r="C10" s="56"/>
      <c r="D10" s="56"/>
      <c r="E10" s="57"/>
      <c r="F10" s="41"/>
      <c r="G10" s="41"/>
    </row>
    <row r="11" spans="1:10" ht="23.25" customHeight="1" x14ac:dyDescent="0.25">
      <c r="A11" s="33" t="s">
        <v>179</v>
      </c>
      <c r="B11" s="55" t="s">
        <v>180</v>
      </c>
      <c r="C11" s="56"/>
      <c r="D11" s="56"/>
      <c r="E11" s="57"/>
      <c r="F11" s="41"/>
      <c r="G11" s="41"/>
    </row>
    <row r="12" spans="1:10" ht="23.25" customHeight="1" x14ac:dyDescent="0.25">
      <c r="A12" s="33" t="s">
        <v>181</v>
      </c>
      <c r="B12" s="55" t="s">
        <v>182</v>
      </c>
      <c r="C12" s="56"/>
      <c r="D12" s="56"/>
      <c r="E12" s="57"/>
      <c r="F12" s="41"/>
      <c r="G12" s="41"/>
    </row>
    <row r="13" spans="1:10" ht="23.25" customHeight="1" x14ac:dyDescent="0.25">
      <c r="A13" s="33" t="s">
        <v>183</v>
      </c>
      <c r="B13" s="55" t="s">
        <v>184</v>
      </c>
      <c r="C13" s="56"/>
      <c r="D13" s="56"/>
      <c r="E13" s="57"/>
      <c r="F13" s="41"/>
      <c r="G13" s="41"/>
    </row>
    <row r="14" spans="1:10" ht="23.25" customHeight="1" x14ac:dyDescent="0.25">
      <c r="A14" s="33" t="s">
        <v>185</v>
      </c>
      <c r="B14" s="55" t="s">
        <v>186</v>
      </c>
      <c r="C14" s="56"/>
      <c r="D14" s="56"/>
      <c r="E14" s="57"/>
      <c r="F14" s="41"/>
      <c r="G14" s="41"/>
    </row>
    <row r="15" spans="1:10" ht="23.25" customHeight="1" x14ac:dyDescent="0.25">
      <c r="A15" s="33" t="s">
        <v>187</v>
      </c>
      <c r="B15" s="55" t="s">
        <v>188</v>
      </c>
      <c r="C15" s="56"/>
      <c r="D15" s="56"/>
      <c r="E15" s="57"/>
      <c r="F15" s="41"/>
      <c r="G15" s="41"/>
    </row>
    <row r="16" spans="1:10" ht="23.25" customHeight="1" x14ac:dyDescent="0.25">
      <c r="A16" s="33" t="s">
        <v>189</v>
      </c>
      <c r="B16" s="55" t="s">
        <v>190</v>
      </c>
      <c r="C16" s="56"/>
      <c r="D16" s="56"/>
      <c r="E16" s="57"/>
      <c r="F16" s="41"/>
      <c r="G16" s="41"/>
    </row>
    <row r="17" spans="1:15" ht="23.25" customHeight="1" x14ac:dyDescent="0.25">
      <c r="A17" s="41"/>
      <c r="B17" s="41"/>
      <c r="C17" s="41"/>
      <c r="D17" s="41"/>
      <c r="E17" s="41"/>
      <c r="F17" s="41"/>
      <c r="G17" s="41"/>
    </row>
    <row r="18" spans="1:15" ht="23.25" customHeight="1" x14ac:dyDescent="0.25">
      <c r="A18" s="31" t="s">
        <v>191</v>
      </c>
      <c r="B18" s="32">
        <v>0.2</v>
      </c>
      <c r="C18" s="41"/>
      <c r="D18" s="41"/>
      <c r="E18" s="41"/>
      <c r="F18" s="41"/>
      <c r="G18" s="41"/>
    </row>
    <row r="19" spans="1:15" ht="23.25" customHeight="1" x14ac:dyDescent="0.25">
      <c r="A19" s="41"/>
      <c r="B19" s="41"/>
      <c r="C19" s="41"/>
      <c r="D19" s="41"/>
      <c r="E19" s="41"/>
      <c r="F19" s="41"/>
      <c r="G19" s="41"/>
    </row>
    <row r="20" spans="1:15" ht="23.25" customHeight="1" x14ac:dyDescent="0.25">
      <c r="A20" s="53" t="s">
        <v>192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</row>
    <row r="21" spans="1:15" ht="23.25" customHeight="1" x14ac:dyDescent="0.25">
      <c r="A21" s="43" t="s">
        <v>133</v>
      </c>
      <c r="B21" s="43" t="s">
        <v>29</v>
      </c>
      <c r="C21" s="43" t="s">
        <v>50</v>
      </c>
      <c r="D21" s="43" t="s">
        <v>44</v>
      </c>
      <c r="E21" s="43" t="s">
        <v>56</v>
      </c>
      <c r="F21" s="43" t="s">
        <v>59</v>
      </c>
      <c r="G21" s="43" t="s">
        <v>62</v>
      </c>
      <c r="H21" s="43" t="s">
        <v>65</v>
      </c>
      <c r="I21" s="43" t="s">
        <v>68</v>
      </c>
      <c r="J21" s="43" t="s">
        <v>193</v>
      </c>
      <c r="K21" s="43" t="s">
        <v>194</v>
      </c>
      <c r="L21" s="43" t="s">
        <v>195</v>
      </c>
      <c r="M21" s="43" t="s">
        <v>196</v>
      </c>
      <c r="N21" s="43" t="s">
        <v>197</v>
      </c>
      <c r="O21" s="43" t="s">
        <v>198</v>
      </c>
    </row>
    <row r="22" spans="1:15" ht="23.25" customHeight="1" x14ac:dyDescent="0.25">
      <c r="A22" s="4">
        <v>1</v>
      </c>
      <c r="B22" s="30">
        <v>141</v>
      </c>
      <c r="C22" s="30">
        <v>0</v>
      </c>
      <c r="D22" s="30">
        <v>220</v>
      </c>
      <c r="E22" s="30">
        <v>191</v>
      </c>
      <c r="F22" s="30">
        <v>301</v>
      </c>
      <c r="G22" s="30">
        <v>241</v>
      </c>
      <c r="H22" s="30">
        <v>313</v>
      </c>
      <c r="I22" s="30">
        <v>194</v>
      </c>
      <c r="J22" s="30">
        <v>236</v>
      </c>
      <c r="K22" s="30">
        <v>236</v>
      </c>
      <c r="L22" s="30">
        <v>373</v>
      </c>
      <c r="M22" s="30">
        <v>468</v>
      </c>
      <c r="N22" s="30">
        <v>380</v>
      </c>
      <c r="O22" s="30">
        <v>90</v>
      </c>
    </row>
    <row r="23" spans="1:15" ht="23.25" customHeight="1" x14ac:dyDescent="0.25">
      <c r="A23" s="4">
        <v>2</v>
      </c>
      <c r="B23" s="30">
        <v>141</v>
      </c>
      <c r="C23" s="30">
        <v>0</v>
      </c>
      <c r="D23" s="30">
        <v>220</v>
      </c>
      <c r="E23" s="30">
        <v>83</v>
      </c>
      <c r="F23" s="30">
        <v>301</v>
      </c>
      <c r="G23" s="30">
        <v>241</v>
      </c>
      <c r="H23" s="30">
        <v>313</v>
      </c>
      <c r="I23" s="30">
        <v>194</v>
      </c>
      <c r="J23" s="30">
        <v>236</v>
      </c>
      <c r="K23" s="30">
        <v>236</v>
      </c>
      <c r="L23" s="30">
        <v>373</v>
      </c>
      <c r="M23" s="30">
        <v>468</v>
      </c>
      <c r="N23" s="30">
        <v>380</v>
      </c>
      <c r="O23" s="30">
        <v>90</v>
      </c>
    </row>
    <row r="24" spans="1:15" ht="23.25" customHeight="1" x14ac:dyDescent="0.25">
      <c r="A24" s="4">
        <v>3</v>
      </c>
      <c r="B24" s="30">
        <v>141</v>
      </c>
      <c r="C24" s="30">
        <v>0</v>
      </c>
      <c r="D24" s="30">
        <v>220</v>
      </c>
      <c r="E24" s="30">
        <v>36</v>
      </c>
      <c r="F24" s="30">
        <v>301</v>
      </c>
      <c r="G24" s="30">
        <v>241</v>
      </c>
      <c r="H24" s="30">
        <v>313</v>
      </c>
      <c r="I24" s="30">
        <v>194</v>
      </c>
      <c r="J24" s="30">
        <v>236</v>
      </c>
      <c r="K24" s="30">
        <v>236</v>
      </c>
      <c r="L24" s="30">
        <v>373</v>
      </c>
      <c r="M24" s="30">
        <v>468</v>
      </c>
      <c r="N24" s="30">
        <v>380</v>
      </c>
      <c r="O24" s="30">
        <v>90</v>
      </c>
    </row>
    <row r="25" spans="1:15" ht="23.25" customHeight="1" x14ac:dyDescent="0.25">
      <c r="A25" s="4">
        <v>4</v>
      </c>
      <c r="B25" s="30">
        <v>141</v>
      </c>
      <c r="C25" s="30">
        <v>0</v>
      </c>
      <c r="D25" s="30">
        <v>220</v>
      </c>
      <c r="E25" s="30">
        <v>16</v>
      </c>
      <c r="F25" s="30">
        <v>301</v>
      </c>
      <c r="G25" s="30">
        <v>241</v>
      </c>
      <c r="H25" s="30">
        <v>313</v>
      </c>
      <c r="I25" s="30">
        <v>194</v>
      </c>
      <c r="J25" s="30">
        <v>236</v>
      </c>
      <c r="K25" s="30">
        <v>236</v>
      </c>
      <c r="L25" s="30">
        <v>373</v>
      </c>
      <c r="M25" s="30">
        <v>468</v>
      </c>
      <c r="N25" s="30">
        <v>380</v>
      </c>
      <c r="O25" s="30">
        <v>90</v>
      </c>
    </row>
    <row r="26" spans="1:15" ht="23.25" customHeight="1" x14ac:dyDescent="0.25">
      <c r="A26" s="4">
        <v>5</v>
      </c>
      <c r="B26" s="30">
        <v>141</v>
      </c>
      <c r="C26" s="30">
        <v>0</v>
      </c>
      <c r="D26" s="30">
        <v>220</v>
      </c>
      <c r="E26" s="30">
        <v>16</v>
      </c>
      <c r="F26" s="30">
        <v>301</v>
      </c>
      <c r="G26" s="30">
        <v>241</v>
      </c>
      <c r="H26" s="30">
        <v>313</v>
      </c>
      <c r="I26" s="30">
        <v>194</v>
      </c>
      <c r="J26" s="30">
        <v>236</v>
      </c>
      <c r="K26" s="30">
        <v>236</v>
      </c>
      <c r="L26" s="30">
        <v>373</v>
      </c>
      <c r="M26" s="30">
        <v>468</v>
      </c>
      <c r="N26" s="30">
        <v>380</v>
      </c>
      <c r="O26" s="30">
        <v>90</v>
      </c>
    </row>
    <row r="27" spans="1:15" ht="23.25" customHeight="1" x14ac:dyDescent="0.25">
      <c r="A27" s="4">
        <v>6</v>
      </c>
      <c r="B27" s="30">
        <v>141</v>
      </c>
      <c r="C27" s="30">
        <v>0</v>
      </c>
      <c r="D27" s="30">
        <v>220</v>
      </c>
      <c r="E27" s="30">
        <v>16</v>
      </c>
      <c r="F27" s="30">
        <v>301</v>
      </c>
      <c r="G27" s="30">
        <v>241</v>
      </c>
      <c r="H27" s="30">
        <v>313</v>
      </c>
      <c r="I27" s="30">
        <v>194</v>
      </c>
      <c r="J27" s="30">
        <v>236</v>
      </c>
      <c r="K27" s="30">
        <v>236</v>
      </c>
      <c r="L27" s="30">
        <v>373</v>
      </c>
      <c r="M27" s="30">
        <v>468</v>
      </c>
      <c r="N27" s="30">
        <v>380</v>
      </c>
      <c r="O27" s="30">
        <v>90</v>
      </c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O27"/>
  <sheetViews>
    <sheetView showGridLines="0" topLeftCell="A16" zoomScale="80" zoomScaleNormal="80" zoomScaleSheetLayoutView="50" workbookViewId="0">
      <selection activeCell="C21" sqref="C21"/>
    </sheetView>
  </sheetViews>
  <sheetFormatPr defaultRowHeight="15" x14ac:dyDescent="0.25"/>
  <cols>
    <col min="1" max="3" width="21.5703125" style="45" customWidth="1"/>
    <col min="4" max="4" width="28.28515625" style="45" customWidth="1"/>
    <col min="5" max="9" width="21.5703125" style="45" customWidth="1"/>
    <col min="10" max="15" width="21.28515625" style="45" customWidth="1"/>
    <col min="16" max="82" width="9.140625" style="45" customWidth="1"/>
    <col min="83" max="16384" width="9.140625" style="45"/>
  </cols>
  <sheetData>
    <row r="1" spans="1:10" ht="23.25" customHeight="1" x14ac:dyDescent="0.25">
      <c r="A1" s="6" t="s">
        <v>199</v>
      </c>
      <c r="B1" s="41"/>
      <c r="C1" s="41"/>
      <c r="D1" s="41"/>
      <c r="E1" s="41"/>
      <c r="F1" s="41"/>
      <c r="G1" s="41"/>
    </row>
    <row r="2" spans="1:10" ht="23.25" customHeight="1" x14ac:dyDescent="0.25">
      <c r="A2" s="2" t="s">
        <v>133</v>
      </c>
      <c r="B2" s="55" t="s">
        <v>134</v>
      </c>
      <c r="C2" s="56"/>
      <c r="D2" s="56"/>
      <c r="E2" s="57"/>
      <c r="G2" s="3"/>
      <c r="H2" s="52" t="s">
        <v>102</v>
      </c>
      <c r="I2" s="67"/>
      <c r="J2" s="67"/>
    </row>
    <row r="3" spans="1:10" ht="23.25" customHeight="1" x14ac:dyDescent="0.25">
      <c r="A3" s="14" t="s">
        <v>29</v>
      </c>
      <c r="B3" s="55" t="s">
        <v>200</v>
      </c>
      <c r="C3" s="56"/>
      <c r="D3" s="56"/>
      <c r="E3" s="57"/>
      <c r="G3" s="5"/>
      <c r="H3" s="52" t="s">
        <v>103</v>
      </c>
      <c r="I3" s="67"/>
      <c r="J3" s="67"/>
    </row>
    <row r="4" spans="1:10" ht="23.25" customHeight="1" x14ac:dyDescent="0.25">
      <c r="A4" s="14" t="s">
        <v>37</v>
      </c>
      <c r="B4" s="55" t="s">
        <v>201</v>
      </c>
      <c r="C4" s="56"/>
      <c r="D4" s="56"/>
      <c r="E4" s="57"/>
      <c r="G4" s="43"/>
      <c r="H4" s="52" t="s">
        <v>104</v>
      </c>
      <c r="I4" s="67"/>
      <c r="J4" s="67"/>
    </row>
    <row r="5" spans="1:10" ht="23.25" customHeight="1" x14ac:dyDescent="0.25">
      <c r="A5" s="14" t="s">
        <v>44</v>
      </c>
      <c r="B5" s="55" t="s">
        <v>202</v>
      </c>
      <c r="C5" s="56"/>
      <c r="D5" s="56"/>
      <c r="E5" s="57"/>
      <c r="F5" s="41"/>
      <c r="G5" s="41"/>
    </row>
    <row r="6" spans="1:10" ht="23.25" customHeight="1" x14ac:dyDescent="0.25">
      <c r="A6" s="14" t="s">
        <v>56</v>
      </c>
      <c r="B6" s="55" t="s">
        <v>203</v>
      </c>
      <c r="C6" s="56"/>
      <c r="D6" s="56"/>
      <c r="E6" s="57"/>
      <c r="F6" s="41"/>
      <c r="G6" s="41"/>
    </row>
    <row r="7" spans="1:10" ht="23.25" customHeight="1" x14ac:dyDescent="0.25">
      <c r="A7" s="27" t="s">
        <v>59</v>
      </c>
      <c r="B7" s="55" t="s">
        <v>204</v>
      </c>
      <c r="C7" s="56"/>
      <c r="D7" s="56"/>
      <c r="E7" s="57"/>
      <c r="F7" s="41"/>
      <c r="G7" s="41"/>
    </row>
    <row r="8" spans="1:10" ht="23.25" customHeight="1" x14ac:dyDescent="0.25">
      <c r="A8" s="27" t="s">
        <v>62</v>
      </c>
      <c r="B8" s="55" t="s">
        <v>205</v>
      </c>
      <c r="C8" s="56"/>
      <c r="D8" s="56"/>
      <c r="E8" s="57"/>
      <c r="F8" s="41"/>
      <c r="G8" s="41"/>
    </row>
    <row r="9" spans="1:10" ht="23.25" customHeight="1" x14ac:dyDescent="0.25">
      <c r="A9" s="27" t="s">
        <v>65</v>
      </c>
      <c r="B9" s="55" t="s">
        <v>206</v>
      </c>
      <c r="C9" s="56"/>
      <c r="D9" s="56"/>
      <c r="E9" s="57"/>
      <c r="F9" s="41"/>
      <c r="G9" s="41"/>
    </row>
    <row r="10" spans="1:10" ht="23.25" customHeight="1" x14ac:dyDescent="0.25">
      <c r="A10" s="27" t="s">
        <v>68</v>
      </c>
      <c r="B10" s="55" t="s">
        <v>207</v>
      </c>
      <c r="C10" s="56"/>
      <c r="D10" s="56"/>
      <c r="E10" s="57"/>
      <c r="F10" s="41"/>
      <c r="G10" s="41"/>
    </row>
    <row r="11" spans="1:10" ht="23.25" customHeight="1" x14ac:dyDescent="0.25">
      <c r="A11" s="33" t="s">
        <v>179</v>
      </c>
      <c r="B11" s="55" t="s">
        <v>208</v>
      </c>
      <c r="C11" s="56"/>
      <c r="D11" s="56"/>
      <c r="E11" s="57"/>
      <c r="F11" s="41"/>
      <c r="G11" s="41"/>
    </row>
    <row r="12" spans="1:10" ht="23.25" customHeight="1" x14ac:dyDescent="0.25">
      <c r="A12" s="33" t="s">
        <v>181</v>
      </c>
      <c r="B12" s="55" t="s">
        <v>209</v>
      </c>
      <c r="C12" s="56"/>
      <c r="D12" s="56"/>
      <c r="E12" s="57"/>
      <c r="F12" s="41"/>
      <c r="G12" s="41"/>
    </row>
    <row r="13" spans="1:10" ht="23.25" customHeight="1" x14ac:dyDescent="0.25">
      <c r="A13" s="33" t="s">
        <v>183</v>
      </c>
      <c r="B13" s="55" t="s">
        <v>210</v>
      </c>
      <c r="C13" s="56"/>
      <c r="D13" s="56"/>
      <c r="E13" s="57"/>
      <c r="F13" s="41"/>
      <c r="G13" s="41"/>
    </row>
    <row r="14" spans="1:10" ht="23.25" customHeight="1" x14ac:dyDescent="0.25">
      <c r="A14" s="33" t="s">
        <v>185</v>
      </c>
      <c r="B14" s="55" t="s">
        <v>211</v>
      </c>
      <c r="C14" s="56"/>
      <c r="D14" s="56"/>
      <c r="E14" s="57"/>
      <c r="F14" s="41"/>
      <c r="G14" s="41"/>
    </row>
    <row r="15" spans="1:10" ht="23.25" customHeight="1" x14ac:dyDescent="0.25">
      <c r="A15" s="33" t="s">
        <v>187</v>
      </c>
      <c r="B15" s="55" t="s">
        <v>212</v>
      </c>
      <c r="C15" s="56"/>
      <c r="D15" s="56"/>
      <c r="E15" s="57"/>
      <c r="F15" s="41"/>
      <c r="G15" s="41"/>
    </row>
    <row r="16" spans="1:10" ht="23.25" customHeight="1" x14ac:dyDescent="0.25">
      <c r="A16" s="33" t="s">
        <v>189</v>
      </c>
      <c r="B16" s="55" t="s">
        <v>213</v>
      </c>
      <c r="C16" s="56"/>
      <c r="D16" s="56"/>
      <c r="E16" s="57"/>
      <c r="F16" s="41"/>
      <c r="G16" s="41"/>
    </row>
    <row r="17" spans="1:15" ht="23.25" customHeight="1" x14ac:dyDescent="0.25">
      <c r="A17" s="41"/>
      <c r="B17" s="41"/>
      <c r="C17" s="41"/>
      <c r="D17" s="41"/>
      <c r="E17" s="41"/>
      <c r="F17" s="41"/>
      <c r="G17" s="41"/>
    </row>
    <row r="18" spans="1:15" ht="23.25" customHeight="1" x14ac:dyDescent="0.25">
      <c r="A18" s="31" t="s">
        <v>191</v>
      </c>
      <c r="B18" s="32">
        <v>0.2</v>
      </c>
      <c r="C18" s="41"/>
      <c r="D18" s="41"/>
      <c r="E18" s="41"/>
      <c r="F18" s="41"/>
      <c r="G18" s="41"/>
    </row>
    <row r="19" spans="1:15" ht="23.25" customHeight="1" x14ac:dyDescent="0.25">
      <c r="A19" s="41"/>
      <c r="B19" s="41"/>
      <c r="C19" s="41"/>
      <c r="D19" s="41"/>
      <c r="E19" s="41"/>
      <c r="F19" s="41"/>
      <c r="G19" s="41"/>
    </row>
    <row r="20" spans="1:15" ht="23.25" customHeight="1" x14ac:dyDescent="0.25">
      <c r="A20" s="53" t="s">
        <v>214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</row>
    <row r="21" spans="1:15" ht="23.25" customHeight="1" x14ac:dyDescent="0.25">
      <c r="A21" s="43" t="s">
        <v>133</v>
      </c>
      <c r="B21" s="43" t="s">
        <v>29</v>
      </c>
      <c r="C21" s="43" t="s">
        <v>50</v>
      </c>
      <c r="D21" s="43" t="s">
        <v>44</v>
      </c>
      <c r="E21" s="43" t="s">
        <v>56</v>
      </c>
      <c r="F21" s="43" t="s">
        <v>59</v>
      </c>
      <c r="G21" s="43" t="s">
        <v>62</v>
      </c>
      <c r="H21" s="43" t="s">
        <v>65</v>
      </c>
      <c r="I21" s="43" t="s">
        <v>68</v>
      </c>
      <c r="J21" s="43" t="s">
        <v>193</v>
      </c>
      <c r="K21" s="43" t="s">
        <v>194</v>
      </c>
      <c r="L21" s="43" t="s">
        <v>195</v>
      </c>
      <c r="M21" s="43" t="s">
        <v>196</v>
      </c>
      <c r="N21" s="43" t="s">
        <v>197</v>
      </c>
      <c r="O21" s="43" t="s">
        <v>198</v>
      </c>
    </row>
    <row r="22" spans="1:15" ht="23.25" customHeight="1" x14ac:dyDescent="0.25">
      <c r="A22" s="4">
        <v>1</v>
      </c>
      <c r="B22" s="30">
        <v>46</v>
      </c>
      <c r="C22" s="30">
        <v>0</v>
      </c>
      <c r="D22" s="30">
        <v>11</v>
      </c>
      <c r="E22" s="30">
        <v>2</v>
      </c>
      <c r="F22" s="30">
        <v>6</v>
      </c>
      <c r="G22" s="30">
        <v>55</v>
      </c>
      <c r="H22" s="30">
        <v>16</v>
      </c>
      <c r="I22" s="30">
        <v>30</v>
      </c>
      <c r="J22" s="30">
        <v>86</v>
      </c>
      <c r="K22" s="30">
        <v>71</v>
      </c>
      <c r="L22" s="30">
        <v>21</v>
      </c>
      <c r="M22" s="30">
        <v>17</v>
      </c>
      <c r="N22" s="30">
        <v>14</v>
      </c>
      <c r="O22" s="30">
        <v>452</v>
      </c>
    </row>
    <row r="23" spans="1:15" ht="23.25" customHeight="1" x14ac:dyDescent="0.25">
      <c r="A23" s="4">
        <v>2</v>
      </c>
      <c r="B23" s="30">
        <v>46</v>
      </c>
      <c r="C23" s="30">
        <v>0</v>
      </c>
      <c r="D23" s="30">
        <v>11</v>
      </c>
      <c r="E23" s="30">
        <v>2</v>
      </c>
      <c r="F23" s="30">
        <v>6</v>
      </c>
      <c r="G23" s="30">
        <v>55</v>
      </c>
      <c r="H23" s="30">
        <v>16</v>
      </c>
      <c r="I23" s="30">
        <v>30</v>
      </c>
      <c r="J23" s="30">
        <v>86</v>
      </c>
      <c r="K23" s="30">
        <v>71</v>
      </c>
      <c r="L23" s="30">
        <v>21</v>
      </c>
      <c r="M23" s="30">
        <v>17</v>
      </c>
      <c r="N23" s="30">
        <v>14</v>
      </c>
      <c r="O23" s="30">
        <v>452</v>
      </c>
    </row>
    <row r="24" spans="1:15" ht="23.25" customHeight="1" x14ac:dyDescent="0.25">
      <c r="A24" s="4">
        <v>3</v>
      </c>
      <c r="B24" s="30">
        <v>46</v>
      </c>
      <c r="C24" s="30">
        <v>0</v>
      </c>
      <c r="D24" s="30">
        <v>11</v>
      </c>
      <c r="E24" s="30">
        <v>2</v>
      </c>
      <c r="F24" s="30">
        <v>6</v>
      </c>
      <c r="G24" s="30">
        <v>55</v>
      </c>
      <c r="H24" s="30">
        <v>16</v>
      </c>
      <c r="I24" s="30">
        <v>30</v>
      </c>
      <c r="J24" s="30">
        <v>86</v>
      </c>
      <c r="K24" s="30">
        <v>71</v>
      </c>
      <c r="L24" s="30">
        <v>21</v>
      </c>
      <c r="M24" s="30">
        <v>17</v>
      </c>
      <c r="N24" s="30">
        <v>14</v>
      </c>
      <c r="O24" s="30">
        <v>452</v>
      </c>
    </row>
    <row r="25" spans="1:15" ht="23.25" customHeight="1" x14ac:dyDescent="0.25">
      <c r="A25" s="4">
        <v>4</v>
      </c>
      <c r="B25" s="30">
        <v>46</v>
      </c>
      <c r="C25" s="30">
        <v>0</v>
      </c>
      <c r="D25" s="30">
        <v>11</v>
      </c>
      <c r="E25" s="30">
        <v>2</v>
      </c>
      <c r="F25" s="30">
        <v>6</v>
      </c>
      <c r="G25" s="30">
        <v>55</v>
      </c>
      <c r="H25" s="30">
        <v>16</v>
      </c>
      <c r="I25" s="30">
        <v>30</v>
      </c>
      <c r="J25" s="30">
        <v>86</v>
      </c>
      <c r="K25" s="30">
        <v>71</v>
      </c>
      <c r="L25" s="30">
        <v>21</v>
      </c>
      <c r="M25" s="30">
        <v>17</v>
      </c>
      <c r="N25" s="30">
        <v>14</v>
      </c>
      <c r="O25" s="30">
        <v>452</v>
      </c>
    </row>
    <row r="26" spans="1:15" ht="23.25" customHeight="1" x14ac:dyDescent="0.25">
      <c r="A26" s="4">
        <v>5</v>
      </c>
      <c r="B26" s="30">
        <v>46</v>
      </c>
      <c r="C26" s="30">
        <v>0</v>
      </c>
      <c r="D26" s="30">
        <v>11</v>
      </c>
      <c r="E26" s="30">
        <v>2</v>
      </c>
      <c r="F26" s="30">
        <v>6</v>
      </c>
      <c r="G26" s="30">
        <v>55</v>
      </c>
      <c r="H26" s="30">
        <v>16</v>
      </c>
      <c r="I26" s="30">
        <v>30</v>
      </c>
      <c r="J26" s="30">
        <v>86</v>
      </c>
      <c r="K26" s="30">
        <v>71</v>
      </c>
      <c r="L26" s="30">
        <v>21</v>
      </c>
      <c r="M26" s="30">
        <v>17</v>
      </c>
      <c r="N26" s="30">
        <v>14</v>
      </c>
      <c r="O26" s="30">
        <v>452</v>
      </c>
    </row>
    <row r="27" spans="1:15" ht="23.25" customHeight="1" x14ac:dyDescent="0.25">
      <c r="A27" s="4">
        <v>6</v>
      </c>
      <c r="B27" s="30">
        <v>46</v>
      </c>
      <c r="C27" s="30">
        <v>0</v>
      </c>
      <c r="D27" s="30">
        <v>11</v>
      </c>
      <c r="E27" s="30">
        <v>2</v>
      </c>
      <c r="F27" s="30">
        <v>6</v>
      </c>
      <c r="G27" s="30">
        <v>55</v>
      </c>
      <c r="H27" s="30">
        <v>16</v>
      </c>
      <c r="I27" s="30">
        <v>30</v>
      </c>
      <c r="J27" s="30">
        <v>86</v>
      </c>
      <c r="K27" s="30">
        <v>71</v>
      </c>
      <c r="L27" s="30">
        <v>21</v>
      </c>
      <c r="M27" s="30">
        <v>17</v>
      </c>
      <c r="N27" s="30">
        <v>14</v>
      </c>
      <c r="O27" s="30">
        <v>452</v>
      </c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Sheet3</vt:lpstr>
      <vt:lpstr>Sheet2</vt:lpstr>
      <vt:lpstr>PLANT_DATA</vt:lpstr>
      <vt:lpstr>ENERGY_PLANNING_DATA</vt:lpstr>
      <vt:lpstr>FUEL_COST_DATA</vt:lpstr>
      <vt:lpstr>RENEWABLE_CI_DATA</vt:lpstr>
      <vt:lpstr>RENEWABLE_COST_DATA</vt:lpstr>
      <vt:lpstr>CAPEX_DATA_1</vt:lpstr>
      <vt:lpstr>CAPEX_DATA_2</vt:lpstr>
      <vt:lpstr>ALT_SOLID_CI</vt:lpstr>
      <vt:lpstr>ALT_SOLID_COST</vt:lpstr>
      <vt:lpstr>ALT_GAS_CI</vt:lpstr>
      <vt:lpstr>ALT_GAS_COST</vt:lpstr>
      <vt:lpstr>CCS_DATA</vt:lpstr>
      <vt:lpstr>NET_CI_DATA</vt:lpstr>
      <vt:lpstr>NET_COST_DATA</vt:lpstr>
      <vt:lpstr>TECH_IMPLEMENTATION_TIME</vt:lpstr>
      <vt:lpstr>Results_Period_1</vt:lpstr>
      <vt:lpstr>Results_Period_2</vt:lpstr>
      <vt:lpstr>Results_Period_3</vt:lpstr>
      <vt:lpstr>Results_Period_4</vt:lpstr>
      <vt:lpstr>Results_Period_5</vt:lpstr>
      <vt:lpstr>Results_Period_6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2022-07-16T01:58:31Z</dcterms:modified>
</cp:coreProperties>
</file>