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ishan\OneDrive\Documents\Python Scripts\Design 3.2 - battery options\"/>
    </mc:Choice>
  </mc:AlternateContent>
  <xr:revisionPtr revIDLastSave="475" documentId="6_{2C4651EB-3CE6-4A53-9CFF-6F9EFD1F8CE0}" xr6:coauthVersionLast="45" xr6:coauthVersionMax="45" xr10:uidLastSave="{F70316A1-81AD-4207-A6C7-ECADEE8B34AB}"/>
  <bookViews>
    <workbookView xWindow="-110" yWindow="-110" windowWidth="19420" windowHeight="10420" firstSheet="4" activeTab="10" xr2:uid="{00000000-000D-0000-FFFF-FFFF00000000}"/>
  </bookViews>
  <sheets>
    <sheet name="Guidance" sheetId="4" r:id="rId1"/>
    <sheet name="Res_Scalars" sheetId="1" r:id="rId2"/>
    <sheet name="Grid" sheetId="12" r:id="rId3"/>
    <sheet name="Grid(old)" sheetId="17" r:id="rId4"/>
    <sheet name="Network" sheetId="16" r:id="rId5"/>
    <sheet name="calcs" sheetId="23" r:id="rId6"/>
    <sheet name="Network(old)" sheetId="22" r:id="rId7"/>
    <sheet name="Irradiance" sheetId="6" r:id="rId8"/>
    <sheet name="Roof_areas_res" sheetId="2" r:id="rId9"/>
    <sheet name="Stor_vol_res" sheetId="8" r:id="rId10"/>
    <sheet name="batteries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7" l="1"/>
  <c r="H2" i="7"/>
  <c r="I3" i="7" l="1"/>
  <c r="H3" i="7"/>
  <c r="H21" i="23" l="1"/>
  <c r="J21" i="23" s="1"/>
  <c r="G21" i="23"/>
  <c r="I21" i="23" s="1"/>
  <c r="H20" i="23"/>
  <c r="J20" i="23" s="1"/>
  <c r="G20" i="23"/>
  <c r="I20" i="23" s="1"/>
  <c r="H19" i="23"/>
  <c r="J19" i="23" s="1"/>
  <c r="G19" i="23"/>
  <c r="I19" i="23" s="1"/>
  <c r="H18" i="23"/>
  <c r="J18" i="23" s="1"/>
  <c r="G18" i="23"/>
  <c r="I18" i="23" s="1"/>
  <c r="H17" i="23"/>
  <c r="J17" i="23" s="1"/>
  <c r="G17" i="23"/>
  <c r="I17" i="23" s="1"/>
  <c r="G6" i="23" l="1"/>
  <c r="G4" i="23"/>
  <c r="G3" i="23"/>
  <c r="J6" i="23"/>
  <c r="I7" i="23"/>
  <c r="I6" i="23"/>
  <c r="J7" i="23"/>
  <c r="H6" i="23"/>
  <c r="G7" i="23"/>
  <c r="H7" i="23"/>
  <c r="B4" i="17" l="1"/>
  <c r="E13" i="23" l="1"/>
  <c r="J4" i="23" s="1"/>
  <c r="H4" i="23"/>
  <c r="H5" i="23"/>
  <c r="H3" i="23"/>
  <c r="G5" i="23"/>
  <c r="I4" i="23" l="1"/>
  <c r="I3" i="23"/>
  <c r="I5" i="23"/>
  <c r="J5" i="23"/>
  <c r="J3" i="23"/>
  <c r="B5" i="17"/>
</calcChain>
</file>

<file path=xl/sharedStrings.xml><?xml version="1.0" encoding="utf-8"?>
<sst xmlns="http://schemas.openxmlformats.org/spreadsheetml/2006/main" count="170" uniqueCount="91">
  <si>
    <t>r</t>
  </si>
  <si>
    <t>n</t>
  </si>
  <si>
    <t>carbon_grid</t>
  </si>
  <si>
    <t>cc_PV</t>
  </si>
  <si>
    <t>n_PV</t>
  </si>
  <si>
    <t>oc_fixed_PV</t>
  </si>
  <si>
    <t>oc_var_PV</t>
  </si>
  <si>
    <t>cc_b</t>
  </si>
  <si>
    <t>n_b</t>
  </si>
  <si>
    <t>panel_area</t>
  </si>
  <si>
    <t>panel_capacity</t>
  </si>
  <si>
    <t>max_capacity_PV</t>
  </si>
  <si>
    <t>Parameter</t>
  </si>
  <si>
    <t>Value</t>
  </si>
  <si>
    <t>Units</t>
  </si>
  <si>
    <t>£/kWh</t>
  </si>
  <si>
    <t>kg/kWh</t>
  </si>
  <si>
    <t>£/panel</t>
  </si>
  <si>
    <t>£/kW-yr</t>
  </si>
  <si>
    <t>£/kW</t>
  </si>
  <si>
    <t>m2</t>
  </si>
  <si>
    <t>kW</t>
  </si>
  <si>
    <t>house</t>
  </si>
  <si>
    <t>area</t>
  </si>
  <si>
    <t>units</t>
  </si>
  <si>
    <t>price_grid_res</t>
  </si>
  <si>
    <t>price_gas_res</t>
  </si>
  <si>
    <t>Parameters.xlsx: Guidance</t>
  </si>
  <si>
    <r>
      <t xml:space="preserve">This spreadsheet contains the necessary inputs for the class </t>
    </r>
    <r>
      <rPr>
        <i/>
        <sz val="11"/>
        <color theme="9" tint="-0.499984740745262"/>
        <rFont val="Calibri"/>
        <family val="2"/>
        <scheme val="minor"/>
      </rPr>
      <t>Seasonal_DES</t>
    </r>
    <r>
      <rPr>
        <sz val="11"/>
        <color theme="9" tint="-0.499984740745262"/>
        <rFont val="Calibri"/>
        <family val="2"/>
        <scheme val="minor"/>
      </rPr>
      <t xml:space="preserve"> and function</t>
    </r>
    <r>
      <rPr>
        <i/>
        <sz val="11"/>
        <color theme="9" tint="-0.499984740745262"/>
        <rFont val="Calibri"/>
        <family val="2"/>
        <scheme val="minor"/>
      </rPr>
      <t xml:space="preserve"> DES_MILP.</t>
    </r>
  </si>
  <si>
    <t>Note that the position of the cells parameters should be kept the same where possible.</t>
  </si>
  <si>
    <t>If you change the position or add any new parameters, please make sure the change the cell reference in the model as well.</t>
  </si>
  <si>
    <t>Irrad</t>
  </si>
  <si>
    <t>m1</t>
  </si>
  <si>
    <t>m3</t>
  </si>
  <si>
    <t>m4</t>
  </si>
  <si>
    <t>round_trip_efficiency</t>
  </si>
  <si>
    <t>Max_DoD</t>
  </si>
  <si>
    <t>Max_SoC</t>
  </si>
  <si>
    <t>volume_available</t>
  </si>
  <si>
    <t>Residence</t>
  </si>
  <si>
    <t>type</t>
  </si>
  <si>
    <t>vol_energy_density (kWh/m3)</t>
  </si>
  <si>
    <t>Capacity_cost (£/kWh)</t>
  </si>
  <si>
    <t>OM_cost (£/kW/y)</t>
  </si>
  <si>
    <t>Charge_efficiency</t>
  </si>
  <si>
    <t>Discharge_efficiency</t>
  </si>
  <si>
    <t>c_carbon</t>
  </si>
  <si>
    <t>£/kg</t>
  </si>
  <si>
    <t>Inverter efficiency</t>
  </si>
  <si>
    <t>Bus from</t>
  </si>
  <si>
    <t>Bus to</t>
  </si>
  <si>
    <t>V</t>
  </si>
  <si>
    <t>Voltage_UB</t>
  </si>
  <si>
    <t>Voltage_LB</t>
  </si>
  <si>
    <t>Power_factor</t>
  </si>
  <si>
    <t>Frequency</t>
  </si>
  <si>
    <t>Hz</t>
  </si>
  <si>
    <t>Line</t>
  </si>
  <si>
    <t>S_base</t>
  </si>
  <si>
    <t>kVA</t>
  </si>
  <si>
    <t>V_base</t>
  </si>
  <si>
    <t>I_line</t>
  </si>
  <si>
    <t>A</t>
  </si>
  <si>
    <t>Resistance (p.u.)</t>
  </si>
  <si>
    <t>Reactance (p.u.)</t>
  </si>
  <si>
    <t>V_based</t>
  </si>
  <si>
    <t>Export_tariff</t>
  </si>
  <si>
    <t>Gen_tariff</t>
  </si>
  <si>
    <t>inverter PF</t>
  </si>
  <si>
    <t>kV</t>
  </si>
  <si>
    <t>Network Calcs</t>
  </si>
  <si>
    <t>R (ohms/km)</t>
  </si>
  <si>
    <t>X (ohms/km)</t>
  </si>
  <si>
    <t>Distance (km)</t>
  </si>
  <si>
    <t>R (ohms)</t>
  </si>
  <si>
    <t>X (ohms)</t>
  </si>
  <si>
    <t>Base Z</t>
  </si>
  <si>
    <t>S</t>
  </si>
  <si>
    <t>VA</t>
  </si>
  <si>
    <t>Z</t>
  </si>
  <si>
    <t>R (p.u)</t>
  </si>
  <si>
    <t>X (p.u)</t>
  </si>
  <si>
    <t>h1</t>
  </si>
  <si>
    <t>h2</t>
  </si>
  <si>
    <t>h3</t>
  </si>
  <si>
    <t>h4</t>
  </si>
  <si>
    <t>h5</t>
  </si>
  <si>
    <t>night</t>
  </si>
  <si>
    <t>day</t>
  </si>
  <si>
    <t>LI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</si>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</sst>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6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sz val="10"/>
      <color rgb="FF000000"/>
      <name val="Segoe UI"/>
      <family val="2"/>
    </font>
    <font>
      <sz val="10"/>
      <color rgb="FF000000"/>
      <name val="TimesNewRoman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/>
    </xf>
    <xf numFmtId="0" fontId="6" fillId="0" borderId="0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165" fontId="8" fillId="0" borderId="0" xfId="0" applyNumberFormat="1" applyFont="1" applyBorder="1" applyAlignment="1">
      <alignment horizontal="center" vertical="center" wrapText="1"/>
    </xf>
    <xf numFmtId="165" fontId="0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5B8DB-D6D1-4CF8-B699-700166FFCA24}">
  <dimension ref="A1:L21"/>
  <sheetViews>
    <sheetView workbookViewId="0">
      <selection activeCell="H13" sqref="H13"/>
    </sheetView>
  </sheetViews>
  <sheetFormatPr defaultRowHeight="14.5"/>
  <sheetData>
    <row r="1" spans="1:12" s="6" customFormat="1" ht="21">
      <c r="A1" s="4" t="s">
        <v>27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>
      <c r="A3" s="7" t="s">
        <v>28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7" t="s">
        <v>29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>
      <c r="A5" s="7" t="s">
        <v>30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43D9C-C853-4F3A-BC43-217664E7AF0A}">
  <dimension ref="A2:C7"/>
  <sheetViews>
    <sheetView topLeftCell="A2" workbookViewId="0">
      <selection activeCell="C12" sqref="C12"/>
    </sheetView>
  </sheetViews>
  <sheetFormatPr defaultRowHeight="14.5"/>
  <cols>
    <col min="1" max="1" width="9.1796875" bestFit="1" customWidth="1"/>
    <col min="2" max="2" width="15.453125" bestFit="1" customWidth="1"/>
  </cols>
  <sheetData>
    <row r="2" spans="1:3" s="8" customFormat="1">
      <c r="A2" s="8" t="s">
        <v>39</v>
      </c>
      <c r="B2" s="8" t="s">
        <v>38</v>
      </c>
      <c r="C2" s="8" t="s">
        <v>14</v>
      </c>
    </row>
    <row r="3" spans="1:3">
      <c r="A3" t="s">
        <v>82</v>
      </c>
      <c r="B3">
        <v>0.5</v>
      </c>
      <c r="C3" t="s">
        <v>33</v>
      </c>
    </row>
    <row r="4" spans="1:3">
      <c r="A4" t="s">
        <v>83</v>
      </c>
      <c r="B4">
        <v>0.5</v>
      </c>
      <c r="C4" t="s">
        <v>33</v>
      </c>
    </row>
    <row r="5" spans="1:3">
      <c r="A5" t="s">
        <v>84</v>
      </c>
      <c r="B5">
        <v>0.5</v>
      </c>
      <c r="C5" t="s">
        <v>33</v>
      </c>
    </row>
    <row r="6" spans="1:3">
      <c r="A6" t="s">
        <v>85</v>
      </c>
      <c r="B6">
        <v>0.5</v>
      </c>
      <c r="C6" t="s">
        <v>33</v>
      </c>
    </row>
    <row r="7" spans="1:3">
      <c r="A7" t="s">
        <v>86</v>
      </c>
      <c r="B7">
        <v>0.5</v>
      </c>
      <c r="C7" t="s">
        <v>33</v>
      </c>
    </row>
  </sheetData>
  <phoneticPr fontId="9" type="noConversion"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8C52-0ED5-46AA-8A9E-37CDBA1D24EF}">
  <dimension ref="A1:I3"/>
  <sheetViews>
    <sheetView tabSelected="1" workbookViewId="0">
      <selection activeCell="F9" sqref="F9"/>
    </sheetView>
  </sheetViews>
  <sheetFormatPr defaultRowHeight="14.5"/>
  <cols>
    <col min="1" max="1" width="6.26953125" bestFit="1" customWidth="1"/>
    <col min="2" max="2" width="18.90625" bestFit="1" customWidth="1"/>
    <col min="3" max="3" width="26.453125" bestFit="1" customWidth="1"/>
    <col min="4" max="4" width="9.08984375" bestFit="1" customWidth="1"/>
    <col min="5" max="5" width="8.54296875" bestFit="1" customWidth="1"/>
    <col min="6" max="6" width="20" bestFit="1" customWidth="1"/>
    <col min="7" max="7" width="16.54296875" bestFit="1" customWidth="1"/>
    <col min="8" max="8" width="15.54296875" bestFit="1" customWidth="1"/>
    <col min="9" max="9" width="17.90625" bestFit="1" customWidth="1"/>
  </cols>
  <sheetData>
    <row r="1" spans="1:9" s="8" customFormat="1">
      <c r="A1" s="8" t="s">
        <v>40</v>
      </c>
      <c r="B1" s="9" t="s">
        <v>35</v>
      </c>
      <c r="C1" s="9" t="s">
        <v>41</v>
      </c>
      <c r="D1" s="9" t="s">
        <v>36</v>
      </c>
      <c r="E1" s="9" t="s">
        <v>37</v>
      </c>
      <c r="F1" s="9" t="s">
        <v>42</v>
      </c>
      <c r="G1" s="9" t="s">
        <v>43</v>
      </c>
      <c r="H1" s="8" t="s">
        <v>44</v>
      </c>
      <c r="I1" s="8" t="s">
        <v>45</v>
      </c>
    </row>
    <row r="2" spans="1:9">
      <c r="A2" s="10" t="s">
        <v>89</v>
      </c>
      <c r="B2">
        <v>0.89</v>
      </c>
      <c r="C2">
        <v>20</v>
      </c>
      <c r="D2">
        <v>0.85</v>
      </c>
      <c r="E2">
        <v>0.9</v>
      </c>
      <c r="F2">
        <v>270</v>
      </c>
      <c r="G2">
        <v>11</v>
      </c>
      <c r="H2" s="11">
        <f>SQRT(B2)</f>
        <v>0.94339811320566036</v>
      </c>
      <c r="I2" s="11">
        <f>SQRT(B2)</f>
        <v>0.94339811320566036</v>
      </c>
    </row>
    <row r="3" spans="1:9">
      <c r="A3" s="10" t="s">
        <v>90</v>
      </c>
      <c r="B3">
        <v>0.79</v>
      </c>
      <c r="C3">
        <v>16</v>
      </c>
      <c r="D3">
        <v>0.8</v>
      </c>
      <c r="E3">
        <v>0.9</v>
      </c>
      <c r="F3">
        <v>494</v>
      </c>
      <c r="G3">
        <v>21.5</v>
      </c>
      <c r="H3" s="11">
        <f>SQRT(B3)</f>
        <v>0.88881944173155891</v>
      </c>
      <c r="I3" s="11">
        <f>SQRT(B3)</f>
        <v>0.88881944173155891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>
      <selection activeCell="B22" sqref="B22"/>
    </sheetView>
  </sheetViews>
  <sheetFormatPr defaultRowHeight="14.5"/>
  <cols>
    <col min="1" max="1" width="20.08984375" style="1" bestFit="1" customWidth="1"/>
    <col min="2" max="16384" width="8.7265625" style="1"/>
  </cols>
  <sheetData>
    <row r="1" spans="1:3" s="2" customFormat="1">
      <c r="A1" s="2" t="s">
        <v>12</v>
      </c>
      <c r="B1" s="2" t="s">
        <v>13</v>
      </c>
      <c r="C1" s="2" t="s">
        <v>14</v>
      </c>
    </row>
    <row r="2" spans="1:3">
      <c r="A2" s="1" t="s">
        <v>0</v>
      </c>
      <c r="B2" s="1">
        <v>7.4999999999999997E-2</v>
      </c>
    </row>
    <row r="3" spans="1:3">
      <c r="A3" s="1" t="s">
        <v>1</v>
      </c>
      <c r="B3" s="2">
        <v>20</v>
      </c>
    </row>
    <row r="4" spans="1:3">
      <c r="A4" s="1" t="s">
        <v>25</v>
      </c>
      <c r="B4" s="1">
        <v>0.1389</v>
      </c>
      <c r="C4" s="1" t="s">
        <v>15</v>
      </c>
    </row>
    <row r="5" spans="1:3">
      <c r="A5" s="1" t="s">
        <v>26</v>
      </c>
      <c r="B5" s="1">
        <v>2.5139999999999999E-2</v>
      </c>
      <c r="C5" s="1" t="s">
        <v>15</v>
      </c>
    </row>
    <row r="6" spans="1:3">
      <c r="A6" s="2" t="s">
        <v>2</v>
      </c>
      <c r="B6" s="2">
        <v>0.25</v>
      </c>
      <c r="C6" s="1" t="s">
        <v>16</v>
      </c>
    </row>
    <row r="7" spans="1:3">
      <c r="A7" s="1" t="s">
        <v>3</v>
      </c>
      <c r="B7" s="1">
        <v>450</v>
      </c>
      <c r="C7" s="1" t="s">
        <v>17</v>
      </c>
    </row>
    <row r="8" spans="1:3">
      <c r="A8" s="1" t="s">
        <v>4</v>
      </c>
      <c r="B8" s="2">
        <v>0.13500000000000001</v>
      </c>
    </row>
    <row r="9" spans="1:3">
      <c r="A9" s="1" t="s">
        <v>5</v>
      </c>
      <c r="B9" s="1">
        <v>12.5</v>
      </c>
      <c r="C9" s="1" t="s">
        <v>18</v>
      </c>
    </row>
    <row r="10" spans="1:3">
      <c r="A10" s="1" t="s">
        <v>6</v>
      </c>
      <c r="B10" s="1">
        <v>5.0000000000000001E-3</v>
      </c>
      <c r="C10" s="1" t="s">
        <v>15</v>
      </c>
    </row>
    <row r="11" spans="1:3">
      <c r="A11" s="1" t="s">
        <v>66</v>
      </c>
      <c r="B11" s="2">
        <v>4.7699999999999999E-2</v>
      </c>
      <c r="C11" s="1" t="s">
        <v>15</v>
      </c>
    </row>
    <row r="12" spans="1:3">
      <c r="A12" s="1" t="s">
        <v>7</v>
      </c>
      <c r="B12" s="1">
        <v>40</v>
      </c>
      <c r="C12" s="1" t="s">
        <v>19</v>
      </c>
    </row>
    <row r="13" spans="1:3">
      <c r="A13" s="1" t="s">
        <v>8</v>
      </c>
      <c r="B13" s="1">
        <v>0.94</v>
      </c>
    </row>
    <row r="14" spans="1:3">
      <c r="A14" s="1" t="s">
        <v>9</v>
      </c>
      <c r="B14" s="1">
        <v>1.75</v>
      </c>
      <c r="C14" s="1" t="s">
        <v>20</v>
      </c>
    </row>
    <row r="15" spans="1:3">
      <c r="A15" s="1" t="s">
        <v>10</v>
      </c>
      <c r="B15" s="1">
        <v>0.25</v>
      </c>
      <c r="C15" s="1" t="s">
        <v>21</v>
      </c>
    </row>
    <row r="16" spans="1:3">
      <c r="A16" s="1" t="s">
        <v>11</v>
      </c>
      <c r="B16" s="1">
        <v>5000</v>
      </c>
      <c r="C16" s="1" t="s">
        <v>21</v>
      </c>
    </row>
    <row r="17" spans="1:3">
      <c r="A17" s="2" t="s">
        <v>46</v>
      </c>
      <c r="B17" s="2">
        <v>0</v>
      </c>
      <c r="C17" s="1" t="s">
        <v>47</v>
      </c>
    </row>
    <row r="18" spans="1:3">
      <c r="A18" s="2" t="s">
        <v>67</v>
      </c>
      <c r="B18" s="2">
        <v>0.15859999999999999</v>
      </c>
      <c r="C18" s="1" t="s">
        <v>15</v>
      </c>
    </row>
    <row r="19" spans="1:3">
      <c r="A19" s="1" t="s">
        <v>68</v>
      </c>
      <c r="B19" s="1">
        <v>0.9</v>
      </c>
    </row>
    <row r="20" spans="1:3">
      <c r="A20" s="1" t="s">
        <v>48</v>
      </c>
      <c r="B20" s="1">
        <v>0.9</v>
      </c>
    </row>
    <row r="21" spans="1:3">
      <c r="A21" s="1" t="s">
        <v>87</v>
      </c>
      <c r="B21" s="1">
        <v>7.0000000000000007E-2</v>
      </c>
      <c r="C21" s="1" t="s">
        <v>15</v>
      </c>
    </row>
    <row r="22" spans="1:3">
      <c r="A22" s="1" t="s">
        <v>88</v>
      </c>
      <c r="B22" s="1">
        <v>0.28000000000000003</v>
      </c>
      <c r="C22" s="1" t="s">
        <v>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8CA3A-6C28-4C12-BFC3-17ADEBA28C07}">
  <dimension ref="A1:C8"/>
  <sheetViews>
    <sheetView workbookViewId="0">
      <selection activeCell="F10" sqref="F10"/>
    </sheetView>
  </sheetViews>
  <sheetFormatPr defaultRowHeight="14.5"/>
  <cols>
    <col min="1" max="1" width="15.1796875" customWidth="1"/>
    <col min="2" max="3" width="8.7265625" style="15"/>
  </cols>
  <sheetData>
    <row r="1" spans="1:3">
      <c r="A1" s="2" t="s">
        <v>12</v>
      </c>
      <c r="B1" s="2" t="s">
        <v>13</v>
      </c>
      <c r="C1" s="2" t="s">
        <v>14</v>
      </c>
    </row>
    <row r="2" spans="1:3" s="14" customFormat="1">
      <c r="A2" s="13" t="s">
        <v>65</v>
      </c>
      <c r="B2" s="13">
        <v>0.23</v>
      </c>
      <c r="C2" s="13" t="s">
        <v>69</v>
      </c>
    </row>
    <row r="3" spans="1:3">
      <c r="A3" t="s">
        <v>54</v>
      </c>
      <c r="B3" s="15">
        <v>0.9</v>
      </c>
    </row>
    <row r="4" spans="1:3">
      <c r="A4" t="s">
        <v>52</v>
      </c>
      <c r="B4" s="15">
        <v>0.253</v>
      </c>
      <c r="C4" s="15" t="s">
        <v>69</v>
      </c>
    </row>
    <row r="5" spans="1:3">
      <c r="A5" t="s">
        <v>53</v>
      </c>
      <c r="B5" s="15">
        <v>0.2162</v>
      </c>
      <c r="C5" s="15" t="s">
        <v>69</v>
      </c>
    </row>
    <row r="6" spans="1:3">
      <c r="A6" t="s">
        <v>55</v>
      </c>
      <c r="B6" s="15">
        <v>50</v>
      </c>
      <c r="C6" s="15" t="s">
        <v>56</v>
      </c>
    </row>
    <row r="7" spans="1:3">
      <c r="A7" t="s">
        <v>58</v>
      </c>
      <c r="B7" s="15">
        <v>100</v>
      </c>
      <c r="C7" s="15" t="s">
        <v>59</v>
      </c>
    </row>
    <row r="8" spans="1:3">
      <c r="A8" t="s">
        <v>61</v>
      </c>
      <c r="B8" s="15">
        <v>250</v>
      </c>
      <c r="C8" s="15" t="s">
        <v>62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1BD67-E7F8-4A3E-8394-C8EA156E0DF6}">
  <dimension ref="A1:G9"/>
  <sheetViews>
    <sheetView workbookViewId="0">
      <selection activeCell="F4" sqref="F4:F5"/>
    </sheetView>
  </sheetViews>
  <sheetFormatPr defaultRowHeight="14.5"/>
  <cols>
    <col min="1" max="1" width="15.1796875" customWidth="1"/>
    <col min="2" max="3" width="8.7265625" style="15"/>
    <col min="5" max="5" width="12" bestFit="1" customWidth="1"/>
  </cols>
  <sheetData>
    <row r="1" spans="1:7">
      <c r="A1" s="2" t="s">
        <v>12</v>
      </c>
      <c r="B1" s="2" t="s">
        <v>13</v>
      </c>
      <c r="C1" s="2" t="s">
        <v>14</v>
      </c>
      <c r="E1" s="2" t="s">
        <v>12</v>
      </c>
      <c r="F1" s="2" t="s">
        <v>13</v>
      </c>
      <c r="G1" s="2" t="s">
        <v>14</v>
      </c>
    </row>
    <row r="2" spans="1:7" s="14" customFormat="1">
      <c r="A2" s="13" t="s">
        <v>60</v>
      </c>
      <c r="B2" s="13">
        <v>0.4</v>
      </c>
      <c r="C2" s="13" t="s">
        <v>69</v>
      </c>
      <c r="E2" s="13" t="s">
        <v>65</v>
      </c>
      <c r="F2" s="13">
        <v>0.23</v>
      </c>
      <c r="G2" s="13" t="s">
        <v>69</v>
      </c>
    </row>
    <row r="3" spans="1:7">
      <c r="A3" t="s">
        <v>54</v>
      </c>
      <c r="B3" s="15">
        <v>0.9</v>
      </c>
      <c r="E3" t="s">
        <v>54</v>
      </c>
      <c r="F3" s="15">
        <v>0.9</v>
      </c>
      <c r="G3" s="15"/>
    </row>
    <row r="4" spans="1:7">
      <c r="A4" t="s">
        <v>52</v>
      </c>
      <c r="B4" s="15">
        <f>(B2*1.1)</f>
        <v>0.44000000000000006</v>
      </c>
      <c r="C4" s="15" t="s">
        <v>69</v>
      </c>
      <c r="E4" t="s">
        <v>52</v>
      </c>
      <c r="F4" s="15">
        <v>0.253</v>
      </c>
      <c r="G4" s="15" t="s">
        <v>69</v>
      </c>
    </row>
    <row r="5" spans="1:7">
      <c r="A5" t="s">
        <v>53</v>
      </c>
      <c r="B5" s="15">
        <f>B2*0.9</f>
        <v>0.36000000000000004</v>
      </c>
      <c r="C5" s="15" t="s">
        <v>69</v>
      </c>
      <c r="E5" t="s">
        <v>53</v>
      </c>
      <c r="F5" s="15">
        <v>0.2162</v>
      </c>
      <c r="G5" s="15" t="s">
        <v>69</v>
      </c>
    </row>
    <row r="6" spans="1:7">
      <c r="A6" t="s">
        <v>55</v>
      </c>
      <c r="B6" s="15">
        <v>50</v>
      </c>
      <c r="C6" s="15" t="s">
        <v>56</v>
      </c>
      <c r="E6" t="s">
        <v>55</v>
      </c>
      <c r="F6" s="15">
        <v>50</v>
      </c>
      <c r="G6" s="15" t="s">
        <v>56</v>
      </c>
    </row>
    <row r="7" spans="1:7">
      <c r="A7" t="s">
        <v>58</v>
      </c>
      <c r="B7" s="15">
        <v>100</v>
      </c>
      <c r="C7" s="15" t="s">
        <v>59</v>
      </c>
      <c r="E7" t="s">
        <v>58</v>
      </c>
      <c r="F7" s="15">
        <v>100</v>
      </c>
      <c r="G7" s="15" t="s">
        <v>59</v>
      </c>
    </row>
    <row r="8" spans="1:7">
      <c r="A8" t="s">
        <v>61</v>
      </c>
      <c r="B8" s="15">
        <v>250</v>
      </c>
      <c r="C8" s="15" t="s">
        <v>62</v>
      </c>
      <c r="E8" t="s">
        <v>61</v>
      </c>
      <c r="F8" s="15">
        <v>250</v>
      </c>
      <c r="G8" s="15" t="s">
        <v>62</v>
      </c>
    </row>
    <row r="9" spans="1:7">
      <c r="F9" s="15"/>
      <c r="G9" s="1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DBEF8-76E4-489B-8C94-9E29DBA93D01}">
  <dimension ref="A1:E6"/>
  <sheetViews>
    <sheetView workbookViewId="0">
      <selection activeCell="E12" sqref="E12"/>
    </sheetView>
  </sheetViews>
  <sheetFormatPr defaultRowHeight="14.5"/>
  <cols>
    <col min="4" max="4" width="18.90625" style="13" bestFit="1" customWidth="1"/>
    <col min="5" max="5" width="18.6328125" style="13" bestFit="1" customWidth="1"/>
  </cols>
  <sheetData>
    <row r="1" spans="1:5">
      <c r="A1" t="s">
        <v>57</v>
      </c>
      <c r="B1" t="s">
        <v>49</v>
      </c>
      <c r="C1" t="s">
        <v>50</v>
      </c>
      <c r="D1" s="13" t="s">
        <v>63</v>
      </c>
      <c r="E1" s="13" t="s">
        <v>64</v>
      </c>
    </row>
    <row r="2" spans="1:5">
      <c r="A2">
        <v>1</v>
      </c>
      <c r="B2">
        <v>0</v>
      </c>
      <c r="C2">
        <v>1</v>
      </c>
      <c r="D2" s="22">
        <v>5.3686200378071827E-2</v>
      </c>
      <c r="E2" s="21">
        <v>1.5689981096408318E-2</v>
      </c>
    </row>
    <row r="3" spans="1:5">
      <c r="A3">
        <v>2</v>
      </c>
      <c r="B3">
        <v>1</v>
      </c>
      <c r="C3">
        <v>2</v>
      </c>
      <c r="D3" s="19">
        <v>1.8790170132325142E-2</v>
      </c>
      <c r="E3" s="19">
        <v>5.4914933837429116E-3</v>
      </c>
    </row>
    <row r="4" spans="1:5">
      <c r="A4">
        <v>3</v>
      </c>
      <c r="B4">
        <v>2</v>
      </c>
      <c r="C4">
        <v>3</v>
      </c>
      <c r="D4" s="19">
        <v>1.7179584120982985E-2</v>
      </c>
      <c r="E4" s="19">
        <v>5.0207939508506621E-3</v>
      </c>
    </row>
    <row r="5" spans="1:5">
      <c r="A5">
        <v>4</v>
      </c>
      <c r="B5">
        <v>3</v>
      </c>
      <c r="C5">
        <v>4</v>
      </c>
      <c r="D5" s="20">
        <v>1.0737240075614364E-2</v>
      </c>
      <c r="E5" s="20">
        <v>3.1379962192816632E-3</v>
      </c>
    </row>
    <row r="6" spans="1:5">
      <c r="A6">
        <v>5</v>
      </c>
      <c r="B6">
        <v>4</v>
      </c>
      <c r="C6">
        <v>5</v>
      </c>
      <c r="D6" s="20">
        <v>2.1474480151228728E-2</v>
      </c>
      <c r="E6" s="20">
        <v>6.2759924385633265E-3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BD056-B83D-4D69-A728-469415ABABBC}">
  <dimension ref="A1:J21"/>
  <sheetViews>
    <sheetView workbookViewId="0">
      <selection activeCell="I3" sqref="I3:J7"/>
    </sheetView>
  </sheetViews>
  <sheetFormatPr defaultRowHeight="14.5"/>
  <cols>
    <col min="4" max="4" width="12.1796875" bestFit="1" customWidth="1"/>
    <col min="5" max="5" width="11.6328125" bestFit="1" customWidth="1"/>
    <col min="6" max="6" width="11.54296875" bestFit="1" customWidth="1"/>
    <col min="10" max="10" width="11.81640625" bestFit="1" customWidth="1"/>
  </cols>
  <sheetData>
    <row r="1" spans="1:10">
      <c r="A1" t="s">
        <v>70</v>
      </c>
    </row>
    <row r="2" spans="1:10">
      <c r="A2" t="s">
        <v>57</v>
      </c>
      <c r="B2" t="s">
        <v>49</v>
      </c>
      <c r="C2" t="s">
        <v>50</v>
      </c>
      <c r="D2" t="s">
        <v>73</v>
      </c>
      <c r="E2" t="s">
        <v>71</v>
      </c>
      <c r="F2" t="s">
        <v>72</v>
      </c>
      <c r="G2" t="s">
        <v>74</v>
      </c>
      <c r="H2" t="s">
        <v>75</v>
      </c>
      <c r="I2" t="s">
        <v>80</v>
      </c>
      <c r="J2" t="s">
        <v>81</v>
      </c>
    </row>
    <row r="3" spans="1:10">
      <c r="A3">
        <v>1</v>
      </c>
      <c r="B3">
        <v>0</v>
      </c>
      <c r="C3">
        <v>1</v>
      </c>
      <c r="D3">
        <v>0.1</v>
      </c>
      <c r="E3" s="17">
        <v>0.28399999999999997</v>
      </c>
      <c r="F3" s="17">
        <v>8.3000000000000004E-2</v>
      </c>
      <c r="G3">
        <f>D3*E3</f>
        <v>2.8399999999999998E-2</v>
      </c>
      <c r="H3">
        <f>F3*D3</f>
        <v>8.3000000000000001E-3</v>
      </c>
      <c r="I3">
        <f>G3/$E$13</f>
        <v>5.3686200378071827E-2</v>
      </c>
      <c r="J3">
        <f>H3/$E$13</f>
        <v>1.5689981096408318E-2</v>
      </c>
    </row>
    <row r="4" spans="1:10">
      <c r="A4">
        <v>2</v>
      </c>
      <c r="B4">
        <v>1</v>
      </c>
      <c r="C4">
        <v>2</v>
      </c>
      <c r="D4">
        <v>3.5000000000000003E-2</v>
      </c>
      <c r="E4" s="17">
        <v>0.28399999999999997</v>
      </c>
      <c r="F4" s="17">
        <v>8.3000000000000004E-2</v>
      </c>
      <c r="G4">
        <f>D4*E4</f>
        <v>9.9400000000000009E-3</v>
      </c>
      <c r="H4">
        <f t="shared" ref="H4:H5" si="0">F4*D4</f>
        <v>2.9050000000000005E-3</v>
      </c>
      <c r="I4">
        <f>G4/$E$13</f>
        <v>1.8790170132325142E-2</v>
      </c>
      <c r="J4">
        <f t="shared" ref="J4:J5" si="1">H4/$E$13</f>
        <v>5.4914933837429116E-3</v>
      </c>
    </row>
    <row r="5" spans="1:10">
      <c r="A5">
        <v>3</v>
      </c>
      <c r="B5">
        <v>2</v>
      </c>
      <c r="C5">
        <v>3</v>
      </c>
      <c r="D5">
        <v>3.2000000000000001E-2</v>
      </c>
      <c r="E5" s="17">
        <v>0.28399999999999997</v>
      </c>
      <c r="F5" s="17">
        <v>8.3000000000000004E-2</v>
      </c>
      <c r="G5">
        <f t="shared" ref="G5" si="2">D5*E5</f>
        <v>9.0879999999999989E-3</v>
      </c>
      <c r="H5">
        <f t="shared" si="0"/>
        <v>2.6560000000000004E-3</v>
      </c>
      <c r="I5">
        <f>G5/$E$13</f>
        <v>1.7179584120982985E-2</v>
      </c>
      <c r="J5">
        <f t="shared" si="1"/>
        <v>5.0207939508506621E-3</v>
      </c>
    </row>
    <row r="6" spans="1:10">
      <c r="A6">
        <v>4</v>
      </c>
      <c r="B6">
        <v>3</v>
      </c>
      <c r="C6">
        <v>4</v>
      </c>
      <c r="D6">
        <v>0.02</v>
      </c>
      <c r="E6" s="17">
        <v>0.28399999999999997</v>
      </c>
      <c r="F6" s="17">
        <v>8.3000000000000004E-2</v>
      </c>
      <c r="G6">
        <f>D6*E6</f>
        <v>5.6799999999999993E-3</v>
      </c>
      <c r="H6">
        <f t="shared" ref="H6:H7" si="3">F6*D6</f>
        <v>1.66E-3</v>
      </c>
      <c r="I6">
        <f>G6/$E$13</f>
        <v>1.0737240075614364E-2</v>
      </c>
      <c r="J6">
        <f>H6/$E$13</f>
        <v>3.1379962192816632E-3</v>
      </c>
    </row>
    <row r="7" spans="1:10">
      <c r="A7">
        <v>5</v>
      </c>
      <c r="B7">
        <v>4</v>
      </c>
      <c r="C7">
        <v>5</v>
      </c>
      <c r="D7">
        <v>0.04</v>
      </c>
      <c r="E7" s="17">
        <v>0.28399999999999997</v>
      </c>
      <c r="F7" s="17">
        <v>8.3000000000000004E-2</v>
      </c>
      <c r="G7">
        <f t="shared" ref="G7" si="4">D7*E7</f>
        <v>1.1359999999999999E-2</v>
      </c>
      <c r="H7">
        <f t="shared" si="3"/>
        <v>3.32E-3</v>
      </c>
      <c r="I7">
        <f>G7/$E$13</f>
        <v>2.1474480151228728E-2</v>
      </c>
      <c r="J7">
        <f t="shared" ref="J7" si="5">H7/$E$13</f>
        <v>6.2759924385633265E-3</v>
      </c>
    </row>
    <row r="10" spans="1:10">
      <c r="E10" t="s">
        <v>76</v>
      </c>
    </row>
    <row r="11" spans="1:10">
      <c r="D11" t="s">
        <v>51</v>
      </c>
      <c r="E11" s="18">
        <v>230</v>
      </c>
      <c r="F11" t="s">
        <v>51</v>
      </c>
    </row>
    <row r="12" spans="1:10">
      <c r="D12" t="s">
        <v>77</v>
      </c>
      <c r="E12" s="18">
        <v>100000</v>
      </c>
      <c r="F12" t="s">
        <v>78</v>
      </c>
    </row>
    <row r="13" spans="1:10">
      <c r="D13" t="s">
        <v>79</v>
      </c>
      <c r="E13">
        <f>(E11^2)/E12</f>
        <v>0.52900000000000003</v>
      </c>
    </row>
    <row r="16" spans="1:10">
      <c r="A16" t="s">
        <v>57</v>
      </c>
      <c r="B16" t="s">
        <v>49</v>
      </c>
      <c r="C16" t="s">
        <v>50</v>
      </c>
      <c r="D16" t="s">
        <v>73</v>
      </c>
      <c r="E16" t="s">
        <v>71</v>
      </c>
      <c r="F16" t="s">
        <v>72</v>
      </c>
      <c r="G16" t="s">
        <v>74</v>
      </c>
      <c r="H16" t="s">
        <v>75</v>
      </c>
      <c r="I16" t="s">
        <v>80</v>
      </c>
      <c r="J16" t="s">
        <v>81</v>
      </c>
    </row>
    <row r="17" spans="1:10">
      <c r="A17">
        <v>1</v>
      </c>
      <c r="B17">
        <v>0</v>
      </c>
      <c r="C17">
        <v>1</v>
      </c>
      <c r="D17">
        <v>0.2</v>
      </c>
      <c r="E17" s="17">
        <v>0.28399999999999997</v>
      </c>
      <c r="F17" s="17">
        <v>8.3000000000000004E-2</v>
      </c>
      <c r="G17">
        <f>D17*E17</f>
        <v>5.6799999999999996E-2</v>
      </c>
      <c r="H17">
        <f>F17*D17</f>
        <v>1.66E-2</v>
      </c>
      <c r="I17">
        <f>G17/$E$13</f>
        <v>0.10737240075614365</v>
      </c>
      <c r="J17">
        <f>H17/$E$13</f>
        <v>3.1379962192816635E-2</v>
      </c>
    </row>
    <row r="18" spans="1:10">
      <c r="A18">
        <v>2</v>
      </c>
      <c r="B18">
        <v>1</v>
      </c>
      <c r="C18">
        <v>2</v>
      </c>
      <c r="D18">
        <v>0.05</v>
      </c>
      <c r="E18" s="17">
        <v>0.28399999999999997</v>
      </c>
      <c r="F18" s="17">
        <v>8.3000000000000004E-2</v>
      </c>
      <c r="G18">
        <f>D18*E18</f>
        <v>1.4199999999999999E-2</v>
      </c>
      <c r="H18">
        <f t="shared" ref="H18:H21" si="6">F18*D18</f>
        <v>4.15E-3</v>
      </c>
      <c r="I18">
        <f>G18/$E$13</f>
        <v>2.6843100189035914E-2</v>
      </c>
      <c r="J18">
        <f t="shared" ref="J18:J19" si="7">H18/$E$13</f>
        <v>7.8449905482041588E-3</v>
      </c>
    </row>
    <row r="19" spans="1:10">
      <c r="A19">
        <v>3</v>
      </c>
      <c r="B19">
        <v>2</v>
      </c>
      <c r="C19">
        <v>3</v>
      </c>
      <c r="D19">
        <v>0.05</v>
      </c>
      <c r="E19" s="17">
        <v>0.28399999999999997</v>
      </c>
      <c r="F19" s="17">
        <v>8.3000000000000004E-2</v>
      </c>
      <c r="G19">
        <f t="shared" ref="G19" si="8">D19*E19</f>
        <v>1.4199999999999999E-2</v>
      </c>
      <c r="H19">
        <f t="shared" si="6"/>
        <v>4.15E-3</v>
      </c>
      <c r="I19">
        <f>G19/$E$13</f>
        <v>2.6843100189035914E-2</v>
      </c>
      <c r="J19">
        <f t="shared" si="7"/>
        <v>7.8449905482041588E-3</v>
      </c>
    </row>
    <row r="20" spans="1:10">
      <c r="A20">
        <v>4</v>
      </c>
      <c r="B20">
        <v>3</v>
      </c>
      <c r="C20">
        <v>4</v>
      </c>
      <c r="D20">
        <v>0.05</v>
      </c>
      <c r="E20" s="17">
        <v>0.28399999999999997</v>
      </c>
      <c r="F20" s="17">
        <v>8.3000000000000004E-2</v>
      </c>
      <c r="G20">
        <f>D20*E20</f>
        <v>1.4199999999999999E-2</v>
      </c>
      <c r="H20">
        <f t="shared" si="6"/>
        <v>4.15E-3</v>
      </c>
      <c r="I20">
        <f>G20/$E$13</f>
        <v>2.6843100189035914E-2</v>
      </c>
      <c r="J20">
        <f>H20/$E$13</f>
        <v>7.8449905482041588E-3</v>
      </c>
    </row>
    <row r="21" spans="1:10">
      <c r="A21">
        <v>5</v>
      </c>
      <c r="B21">
        <v>4</v>
      </c>
      <c r="C21">
        <v>5</v>
      </c>
      <c r="D21">
        <v>0.05</v>
      </c>
      <c r="E21" s="17">
        <v>0.28399999999999997</v>
      </c>
      <c r="F21" s="17">
        <v>8.3000000000000004E-2</v>
      </c>
      <c r="G21">
        <f t="shared" ref="G21" si="9">D21*E21</f>
        <v>1.4199999999999999E-2</v>
      </c>
      <c r="H21">
        <f t="shared" si="6"/>
        <v>4.15E-3</v>
      </c>
      <c r="I21">
        <f>G21/$E$13</f>
        <v>2.6843100189035914E-2</v>
      </c>
      <c r="J21">
        <f t="shared" ref="J21" si="10">H21/$E$13</f>
        <v>7.8449905482041588E-3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5D77B-973B-4279-9DB8-8FD1AAA511A9}">
  <dimension ref="A1:E5"/>
  <sheetViews>
    <sheetView workbookViewId="0">
      <selection activeCell="D15" sqref="D15"/>
    </sheetView>
  </sheetViews>
  <sheetFormatPr defaultRowHeight="14.5"/>
  <cols>
    <col min="4" max="4" width="18.90625" bestFit="1" customWidth="1"/>
    <col min="5" max="5" width="18.6328125" bestFit="1" customWidth="1"/>
  </cols>
  <sheetData>
    <row r="1" spans="1:5">
      <c r="A1" t="s">
        <v>57</v>
      </c>
      <c r="B1" t="s">
        <v>49</v>
      </c>
      <c r="C1" t="s">
        <v>50</v>
      </c>
      <c r="D1" t="s">
        <v>63</v>
      </c>
      <c r="E1" t="s">
        <v>64</v>
      </c>
    </row>
    <row r="2" spans="1:5" ht="16">
      <c r="A2">
        <v>1</v>
      </c>
      <c r="B2">
        <v>1</v>
      </c>
      <c r="C2">
        <v>2</v>
      </c>
      <c r="D2" s="16">
        <v>1.2425E-2</v>
      </c>
      <c r="E2" s="16">
        <v>3.6312499999999999E-3</v>
      </c>
    </row>
    <row r="3" spans="1:5" ht="16">
      <c r="A3">
        <v>2</v>
      </c>
      <c r="B3">
        <v>2</v>
      </c>
      <c r="C3">
        <v>3</v>
      </c>
      <c r="D3" s="16">
        <v>6.2125000000000001E-3</v>
      </c>
      <c r="E3" s="16">
        <v>1.815625E-3</v>
      </c>
    </row>
    <row r="4" spans="1:5" ht="16">
      <c r="A4">
        <v>3</v>
      </c>
      <c r="B4">
        <v>3</v>
      </c>
      <c r="C4">
        <v>4</v>
      </c>
      <c r="D4" s="16">
        <v>2.1743749999999999E-2</v>
      </c>
      <c r="E4" s="16">
        <v>3.7624999999999998E-3</v>
      </c>
    </row>
    <row r="5" spans="1:5" ht="16">
      <c r="A5">
        <v>4</v>
      </c>
      <c r="B5">
        <v>3</v>
      </c>
      <c r="C5">
        <v>5</v>
      </c>
      <c r="D5" s="16">
        <v>1.2425E-2</v>
      </c>
      <c r="E5" s="16">
        <v>3.6312499999999999E-3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F842A-3C08-4612-9021-71C195F6D461}">
  <dimension ref="A1:AX5"/>
  <sheetViews>
    <sheetView workbookViewId="0">
      <selection activeCell="F23" sqref="F23"/>
    </sheetView>
  </sheetViews>
  <sheetFormatPr defaultRowHeight="14.5"/>
  <cols>
    <col min="24" max="24" width="9.81640625" customWidth="1"/>
  </cols>
  <sheetData>
    <row r="1" spans="1:50">
      <c r="A1" t="s">
        <v>31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</row>
    <row r="2" spans="1:50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4.65E-2</v>
      </c>
      <c r="S2">
        <v>4.65E-2</v>
      </c>
      <c r="T2">
        <v>0.13550000000000001</v>
      </c>
      <c r="U2">
        <v>0.13550000000000001</v>
      </c>
      <c r="V2">
        <v>0.16800000000000001</v>
      </c>
      <c r="W2">
        <v>0.16800000000000001</v>
      </c>
      <c r="X2">
        <v>0.18174999999999999</v>
      </c>
      <c r="Y2">
        <v>0.18174999999999999</v>
      </c>
      <c r="Z2">
        <v>0.18174999999999999</v>
      </c>
      <c r="AA2">
        <v>0.18174999999999999</v>
      </c>
      <c r="AB2">
        <v>0.16800000000000001</v>
      </c>
      <c r="AC2">
        <v>0.16800000000000001</v>
      </c>
      <c r="AD2">
        <v>0.13550000000000001</v>
      </c>
      <c r="AE2">
        <v>0.13550000000000001</v>
      </c>
      <c r="AF2">
        <v>6.25E-2</v>
      </c>
      <c r="AG2">
        <v>6.25E-2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 s="12"/>
    </row>
    <row r="3" spans="1:50">
      <c r="A3" t="s">
        <v>20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9.9250000000000005E-2</v>
      </c>
      <c r="Q3">
        <v>9.9250000000000005E-2</v>
      </c>
      <c r="R3">
        <v>0.17799999999999999</v>
      </c>
      <c r="S3">
        <v>0.17799999999999999</v>
      </c>
      <c r="T3">
        <v>0.2225</v>
      </c>
      <c r="U3">
        <v>0.2225</v>
      </c>
      <c r="V3">
        <v>0.24675</v>
      </c>
      <c r="W3">
        <v>0.24675</v>
      </c>
      <c r="X3">
        <v>0.25724999999999998</v>
      </c>
      <c r="Y3">
        <v>0.25724999999999998</v>
      </c>
      <c r="Z3">
        <v>0.25724999999999998</v>
      </c>
      <c r="AA3">
        <v>0.25724999999999998</v>
      </c>
      <c r="AB3">
        <v>0.24675</v>
      </c>
      <c r="AC3">
        <v>0.24675</v>
      </c>
      <c r="AD3">
        <v>0.2225</v>
      </c>
      <c r="AE3">
        <v>0.2225</v>
      </c>
      <c r="AF3">
        <v>0.17799999999999999</v>
      </c>
      <c r="AG3">
        <v>0.17799999999999999</v>
      </c>
      <c r="AH3">
        <v>9.9250000000000005E-2</v>
      </c>
      <c r="AI3">
        <v>9.9250000000000005E-2</v>
      </c>
      <c r="AJ3">
        <v>3.5000000000000003E-2</v>
      </c>
      <c r="AK3">
        <v>3.5000000000000003E-2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 s="12"/>
    </row>
    <row r="4" spans="1:50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0.18925</v>
      </c>
      <c r="O4">
        <v>0.18925</v>
      </c>
      <c r="P4">
        <v>0.27150000000000002</v>
      </c>
      <c r="Q4">
        <v>0.27150000000000002</v>
      </c>
      <c r="R4">
        <v>0.32250000000000001</v>
      </c>
      <c r="S4">
        <v>0.32250000000000001</v>
      </c>
      <c r="T4">
        <v>0.35449999999999998</v>
      </c>
      <c r="U4">
        <v>0.35449999999999998</v>
      </c>
      <c r="V4">
        <v>0.37325000000000003</v>
      </c>
      <c r="W4">
        <v>0.37325000000000003</v>
      </c>
      <c r="X4">
        <v>0.38200000000000001</v>
      </c>
      <c r="Y4">
        <v>0.38200000000000001</v>
      </c>
      <c r="Z4">
        <v>0.38200000000000001</v>
      </c>
      <c r="AA4">
        <v>0.38200000000000001</v>
      </c>
      <c r="AB4">
        <v>0.37325000000000003</v>
      </c>
      <c r="AC4">
        <v>0.37325000000000003</v>
      </c>
      <c r="AD4">
        <v>0.35449999999999998</v>
      </c>
      <c r="AE4">
        <v>0.35449999999999998</v>
      </c>
      <c r="AF4">
        <v>0.32250000000000001</v>
      </c>
      <c r="AG4">
        <v>0.32250000000000001</v>
      </c>
      <c r="AH4">
        <v>0.27150000000000002</v>
      </c>
      <c r="AI4">
        <v>0.27150000000000002</v>
      </c>
      <c r="AJ4">
        <v>0.18925</v>
      </c>
      <c r="AK4">
        <v>0.18925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 s="12"/>
    </row>
    <row r="5" spans="1:50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0.15675</v>
      </c>
      <c r="O5">
        <v>0.15675</v>
      </c>
      <c r="P5">
        <v>0.25324999999999998</v>
      </c>
      <c r="Q5">
        <v>0.25324999999999998</v>
      </c>
      <c r="R5">
        <v>0.28949999999999998</v>
      </c>
      <c r="S5">
        <v>0.28949999999999998</v>
      </c>
      <c r="T5">
        <v>0.314</v>
      </c>
      <c r="U5">
        <v>0.314</v>
      </c>
      <c r="V5">
        <v>0.32874999999999999</v>
      </c>
      <c r="W5">
        <v>0.32874999999999999</v>
      </c>
      <c r="X5">
        <v>0.33600000000000002</v>
      </c>
      <c r="Y5">
        <v>0.33600000000000002</v>
      </c>
      <c r="Z5">
        <v>0.33600000000000002</v>
      </c>
      <c r="AA5">
        <v>0.33600000000000002</v>
      </c>
      <c r="AB5">
        <v>0.32874999999999999</v>
      </c>
      <c r="AC5">
        <v>0.32874999999999999</v>
      </c>
      <c r="AD5">
        <v>0.314</v>
      </c>
      <c r="AE5">
        <v>0.314</v>
      </c>
      <c r="AF5">
        <v>0.28949999999999998</v>
      </c>
      <c r="AG5">
        <v>0.28949999999999998</v>
      </c>
      <c r="AH5">
        <v>0.25324999999999998</v>
      </c>
      <c r="AI5">
        <v>0.25324999999999998</v>
      </c>
      <c r="AJ5">
        <v>0.15675</v>
      </c>
      <c r="AK5">
        <v>0.15675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072E-4422-4DFA-95AB-8B9BFA783E1F}">
  <dimension ref="A1:C6"/>
  <sheetViews>
    <sheetView workbookViewId="0">
      <selection activeCell="E5" sqref="E5"/>
    </sheetView>
  </sheetViews>
  <sheetFormatPr defaultRowHeight="14.5"/>
  <sheetData>
    <row r="1" spans="1:3" s="2" customFormat="1">
      <c r="A1" s="2" t="s">
        <v>22</v>
      </c>
      <c r="B1" s="2" t="s">
        <v>23</v>
      </c>
      <c r="C1" s="2" t="s">
        <v>24</v>
      </c>
    </row>
    <row r="2" spans="1:3">
      <c r="A2" t="s">
        <v>82</v>
      </c>
      <c r="B2">
        <v>35</v>
      </c>
      <c r="C2" t="s">
        <v>20</v>
      </c>
    </row>
    <row r="3" spans="1:3">
      <c r="A3" t="s">
        <v>83</v>
      </c>
      <c r="B3">
        <v>35</v>
      </c>
      <c r="C3" t="s">
        <v>20</v>
      </c>
    </row>
    <row r="4" spans="1:3">
      <c r="A4" t="s">
        <v>84</v>
      </c>
      <c r="B4">
        <v>35</v>
      </c>
      <c r="C4" t="s">
        <v>20</v>
      </c>
    </row>
    <row r="5" spans="1:3">
      <c r="A5" t="s">
        <v>85</v>
      </c>
      <c r="B5">
        <v>35</v>
      </c>
      <c r="C5" t="s">
        <v>20</v>
      </c>
    </row>
    <row r="6" spans="1:3">
      <c r="A6" t="s">
        <v>86</v>
      </c>
      <c r="B6">
        <v>35</v>
      </c>
      <c r="C6" t="s">
        <v>20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Guidance</vt:lpstr>
      <vt:lpstr>Res_Scalars</vt:lpstr>
      <vt:lpstr>Grid</vt:lpstr>
      <vt:lpstr>Grid(old)</vt:lpstr>
      <vt:lpstr>Network</vt:lpstr>
      <vt:lpstr>calcs</vt:lpstr>
      <vt:lpstr>Network(old)</vt:lpstr>
      <vt:lpstr>Irradiance</vt:lpstr>
      <vt:lpstr>Roof_areas_res</vt:lpstr>
      <vt:lpstr>Stor_vol_res</vt:lpstr>
      <vt:lpstr>batteries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Ishanki De Mel</dc:creator>
  <cp:lastModifiedBy>Ishanki De Mel</cp:lastModifiedBy>
  <dcterms:created xsi:type="dcterms:W3CDTF">2015-06-05T18:19:34Z</dcterms:created>
  <dcterms:modified xsi:type="dcterms:W3CDTF">2020-12-08T13:32:19Z</dcterms:modified>
</cp:coreProperties>
</file>